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F:\USERS\GENUC\ATIVIDADES GERENCIAL - CONUM\NOVO EDITAL NUMERARIO\"/>
    </mc:Choice>
  </mc:AlternateContent>
  <bookViews>
    <workbookView xWindow="0" yWindow="0" windowWidth="28800" windowHeight="12435" tabRatio="1000" firstSheet="1" activeTab="11"/>
  </bookViews>
  <sheets>
    <sheet name="Gráf2" sheetId="40" state="hidden" r:id="rId1"/>
    <sheet name="CIDs" sheetId="34" r:id="rId2"/>
    <sheet name="AGÊNCIAS" sheetId="1" r:id="rId3"/>
    <sheet name="RECOLHIMENTO DE CLIENTES" sheetId="3" r:id="rId4"/>
    <sheet name="DIFERENÇAS AGÊNCIAS" sheetId="7" r:id="rId5"/>
    <sheet name=" SUPRIMENTO CASHS" sheetId="2" r:id="rId6"/>
    <sheet name="RECOLHIMENTO CASH's" sheetId="33" r:id="rId7"/>
    <sheet name="CLIENTES COFRE INTELIGENTE" sheetId="38" r:id="rId8"/>
    <sheet name="MOVIMENTO DIARIO" sheetId="4" r:id="rId9"/>
    <sheet name="NUMERÁRIO EM TRÂNSITO" sheetId="37" r:id="rId10"/>
    <sheet name="Gráf1" sheetId="39" state="hidden" r:id="rId11"/>
    <sheet name="MOVIMENTO FINAL" sheetId="10" r:id="rId12"/>
    <sheet name="CONTROLE MOEDAS" sheetId="19" r:id="rId13"/>
    <sheet name="GENUC" sheetId="36" state="hidden" r:id="rId14"/>
  </sheets>
  <definedNames>
    <definedName name="_xlnm._FilterDatabase" localSheetId="2" hidden="1">AGÊNCIAS!$A$5:$D$5</definedName>
    <definedName name="_xlnm._FilterDatabase" localSheetId="13" hidden="1">GENUC!$A$1:$C$660</definedName>
    <definedName name="_xlnm._FilterDatabase" localSheetId="11" hidden="1">'MOVIMENTO FINAL'!$A$29:$C$35</definedName>
    <definedName name="_xlnm.Print_Area" localSheetId="5">' SUPRIMENTO CASHS'!$A$1:$F$61</definedName>
    <definedName name="_xlnm.Print_Area" localSheetId="2">AGÊNCIAS!$A$5:$D$43</definedName>
    <definedName name="_xlnm.Print_Area" localSheetId="7">'CLIENTES COFRE INTELIGENTE'!$C$4:$I$46</definedName>
    <definedName name="_xlnm.Print_Area" localSheetId="4">'DIFERENÇAS AGÊNCIAS'!$A$2:$O$173</definedName>
    <definedName name="_xlnm.Print_Area" localSheetId="8">'MOVIMENTO DIARIO'!$A$4:$E$67</definedName>
    <definedName name="_xlnm.Print_Area" localSheetId="11">'MOVIMENTO FINAL'!$A$1:$D$63</definedName>
    <definedName name="_xlnm.Print_Area" localSheetId="9">'NUMERÁRIO EM TRÂNSITO'!$C$4:$H$25</definedName>
    <definedName name="_xlnm.Print_Area" localSheetId="6">'RECOLHIMENTO CASH''s'!$A$2:$K$54</definedName>
    <definedName name="_xlnm.Print_Area" localSheetId="3">'RECOLHIMENTO DE CLIENTES'!$B$6:$D$50</definedName>
    <definedName name="_xlnm.Criteria" localSheetId="13">GENUC!$E$11:$F$12</definedName>
  </definedNames>
  <calcPr calcId="152511"/>
</workbook>
</file>

<file path=xl/calcChain.xml><?xml version="1.0" encoding="utf-8"?>
<calcChain xmlns="http://schemas.openxmlformats.org/spreadsheetml/2006/main">
  <c r="C20" i="3" l="1"/>
  <c r="C128" i="36" l="1"/>
  <c r="C129" i="36"/>
  <c r="C130" i="36"/>
  <c r="B130" i="36"/>
  <c r="A128" i="36"/>
  <c r="A129" i="36"/>
  <c r="A130" i="36"/>
  <c r="A131" i="36"/>
  <c r="C133" i="3" l="1"/>
  <c r="B129" i="36" s="1"/>
  <c r="D3" i="33" l="1"/>
  <c r="D4" i="33"/>
  <c r="D5" i="33"/>
  <c r="D6" i="33"/>
  <c r="D7" i="33"/>
  <c r="D8" i="33"/>
  <c r="K174" i="7" l="1"/>
  <c r="L174" i="7"/>
  <c r="O174" i="7" l="1"/>
  <c r="C27" i="10" l="1"/>
  <c r="D27" i="10"/>
  <c r="D45" i="37" l="1"/>
  <c r="D46" i="37"/>
  <c r="D47" i="37"/>
  <c r="D48" i="37"/>
  <c r="J4" i="33" l="1"/>
  <c r="J3" i="33"/>
  <c r="D88" i="37" l="1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9" i="37"/>
  <c r="D68" i="37"/>
  <c r="D67" i="37"/>
  <c r="D66" i="37"/>
  <c r="D65" i="37"/>
  <c r="D64" i="37"/>
  <c r="D63" i="37"/>
  <c r="D62" i="37"/>
  <c r="D61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4" i="37"/>
  <c r="C132" i="3" l="1"/>
  <c r="B128" i="36" s="1"/>
  <c r="C131" i="3"/>
  <c r="C130" i="3"/>
  <c r="C129" i="3"/>
  <c r="C128" i="3"/>
  <c r="C127" i="3"/>
  <c r="C126" i="3"/>
  <c r="C125" i="3"/>
  <c r="C124" i="3"/>
  <c r="C123" i="3"/>
  <c r="C122" i="3"/>
  <c r="C121" i="3"/>
  <c r="C48" i="3" l="1"/>
  <c r="C16" i="3" l="1"/>
  <c r="D11" i="33" l="1"/>
  <c r="C2" i="10" l="1"/>
  <c r="J5" i="33" l="1"/>
  <c r="J6" i="33"/>
  <c r="J7" i="33"/>
  <c r="J8" i="33"/>
  <c r="J9" i="33"/>
  <c r="J10" i="33"/>
  <c r="J11" i="33"/>
  <c r="J12" i="33"/>
  <c r="J13" i="33"/>
  <c r="J14" i="33"/>
  <c r="J15" i="33"/>
  <c r="J16" i="33"/>
  <c r="B10" i="4" l="1"/>
  <c r="F4" i="37" l="1"/>
  <c r="C35" i="10" l="1"/>
  <c r="J25" i="33" l="1"/>
  <c r="J24" i="33"/>
  <c r="J23" i="33"/>
  <c r="J22" i="33"/>
  <c r="J21" i="33"/>
  <c r="J20" i="33"/>
  <c r="J19" i="33"/>
  <c r="J18" i="33"/>
  <c r="J17" i="33"/>
  <c r="D10" i="33" l="1"/>
  <c r="J26" i="33" l="1"/>
  <c r="J27" i="33"/>
  <c r="C33" i="3" l="1"/>
  <c r="D15" i="33" l="1"/>
  <c r="B123" i="36" l="1"/>
  <c r="G20" i="19" l="1"/>
  <c r="G52" i="3" l="1"/>
  <c r="G14" i="3"/>
  <c r="C27" i="2" l="1"/>
  <c r="A244" i="36" l="1"/>
  <c r="B244" i="36"/>
  <c r="A3" i="36"/>
  <c r="C3" i="36"/>
  <c r="A4" i="36"/>
  <c r="C4" i="36"/>
  <c r="A5" i="36"/>
  <c r="C5" i="36"/>
  <c r="A6" i="36"/>
  <c r="C6" i="36"/>
  <c r="A7" i="36"/>
  <c r="C7" i="36"/>
  <c r="A8" i="36"/>
  <c r="C8" i="36"/>
  <c r="A9" i="36"/>
  <c r="C9" i="36"/>
  <c r="A10" i="36"/>
  <c r="C10" i="36"/>
  <c r="A11" i="36"/>
  <c r="C11" i="36"/>
  <c r="A12" i="36"/>
  <c r="C12" i="36"/>
  <c r="A13" i="36"/>
  <c r="C13" i="36"/>
  <c r="A14" i="36"/>
  <c r="C14" i="36"/>
  <c r="A15" i="36"/>
  <c r="C15" i="36"/>
  <c r="A16" i="36"/>
  <c r="C16" i="36"/>
  <c r="A17" i="36"/>
  <c r="C17" i="36"/>
  <c r="A18" i="36"/>
  <c r="C18" i="36"/>
  <c r="A19" i="36"/>
  <c r="C19" i="36"/>
  <c r="A20" i="36"/>
  <c r="C20" i="36"/>
  <c r="A21" i="36"/>
  <c r="C21" i="36"/>
  <c r="A22" i="36"/>
  <c r="C22" i="36"/>
  <c r="A23" i="36"/>
  <c r="C23" i="36"/>
  <c r="A24" i="36"/>
  <c r="C24" i="36"/>
  <c r="A25" i="36"/>
  <c r="C25" i="36"/>
  <c r="A26" i="36"/>
  <c r="C26" i="36"/>
  <c r="A27" i="36"/>
  <c r="C27" i="36"/>
  <c r="A28" i="36"/>
  <c r="C28" i="36"/>
  <c r="A29" i="36"/>
  <c r="C29" i="36"/>
  <c r="A30" i="36"/>
  <c r="C30" i="36"/>
  <c r="A31" i="36"/>
  <c r="C31" i="36"/>
  <c r="A32" i="36"/>
  <c r="C32" i="36"/>
  <c r="A33" i="36"/>
  <c r="C33" i="36"/>
  <c r="A34" i="36"/>
  <c r="C34" i="36"/>
  <c r="A35" i="36"/>
  <c r="C35" i="36"/>
  <c r="A36" i="36"/>
  <c r="C36" i="36"/>
  <c r="A37" i="36"/>
  <c r="C37" i="36"/>
  <c r="A38" i="36"/>
  <c r="C38" i="36"/>
  <c r="A39" i="36"/>
  <c r="C39" i="36"/>
  <c r="A40" i="36"/>
  <c r="C40" i="36"/>
  <c r="A41" i="36"/>
  <c r="C41" i="36"/>
  <c r="A42" i="36"/>
  <c r="C42" i="36"/>
  <c r="A43" i="36"/>
  <c r="C43" i="36"/>
  <c r="A44" i="36"/>
  <c r="C44" i="36"/>
  <c r="A45" i="36"/>
  <c r="C45" i="36"/>
  <c r="A46" i="36"/>
  <c r="C46" i="36"/>
  <c r="A47" i="36"/>
  <c r="C47" i="36"/>
  <c r="A48" i="36"/>
  <c r="C48" i="36"/>
  <c r="A49" i="36"/>
  <c r="C49" i="36"/>
  <c r="A50" i="36"/>
  <c r="C50" i="36"/>
  <c r="A51" i="36"/>
  <c r="C51" i="36"/>
  <c r="A52" i="36"/>
  <c r="C52" i="36"/>
  <c r="A53" i="36"/>
  <c r="C53" i="36"/>
  <c r="A54" i="36"/>
  <c r="C54" i="36"/>
  <c r="A55" i="36"/>
  <c r="C55" i="36"/>
  <c r="A56" i="36"/>
  <c r="C56" i="36"/>
  <c r="A57" i="36"/>
  <c r="C57" i="36"/>
  <c r="A58" i="36"/>
  <c r="C58" i="36"/>
  <c r="A59" i="36"/>
  <c r="C59" i="36"/>
  <c r="A60" i="36"/>
  <c r="C60" i="36"/>
  <c r="A61" i="36"/>
  <c r="C61" i="36"/>
  <c r="A62" i="36"/>
  <c r="C62" i="36"/>
  <c r="A63" i="36"/>
  <c r="C63" i="36"/>
  <c r="A64" i="36"/>
  <c r="C64" i="36"/>
  <c r="A65" i="36"/>
  <c r="C65" i="36"/>
  <c r="A66" i="36"/>
  <c r="C66" i="36"/>
  <c r="A67" i="36"/>
  <c r="C67" i="36"/>
  <c r="A68" i="36"/>
  <c r="C68" i="36"/>
  <c r="A69" i="36"/>
  <c r="C69" i="36"/>
  <c r="A70" i="36"/>
  <c r="C70" i="36"/>
  <c r="A71" i="36"/>
  <c r="C71" i="36"/>
  <c r="A72" i="36"/>
  <c r="C72" i="36"/>
  <c r="A73" i="36"/>
  <c r="C73" i="36"/>
  <c r="A74" i="36"/>
  <c r="C74" i="36"/>
  <c r="A75" i="36"/>
  <c r="C75" i="36"/>
  <c r="A76" i="36"/>
  <c r="C76" i="36"/>
  <c r="A77" i="36"/>
  <c r="C77" i="36"/>
  <c r="A78" i="36"/>
  <c r="C78" i="36"/>
  <c r="A79" i="36"/>
  <c r="C79" i="36"/>
  <c r="A80" i="36"/>
  <c r="C80" i="36"/>
  <c r="A81" i="36"/>
  <c r="C81" i="36"/>
  <c r="A82" i="36"/>
  <c r="C82" i="36"/>
  <c r="A83" i="36"/>
  <c r="C83" i="36"/>
  <c r="A84" i="36"/>
  <c r="C84" i="36"/>
  <c r="A85" i="36"/>
  <c r="C85" i="36"/>
  <c r="A86" i="36"/>
  <c r="C86" i="36"/>
  <c r="A87" i="36"/>
  <c r="C87" i="36"/>
  <c r="A88" i="36"/>
  <c r="C88" i="36"/>
  <c r="A89" i="36"/>
  <c r="C89" i="36"/>
  <c r="A90" i="36"/>
  <c r="C90" i="36"/>
  <c r="A91" i="36"/>
  <c r="C91" i="36"/>
  <c r="A92" i="36"/>
  <c r="C92" i="36"/>
  <c r="A93" i="36"/>
  <c r="C93" i="36"/>
  <c r="A94" i="36"/>
  <c r="C94" i="36"/>
  <c r="A95" i="36"/>
  <c r="C95" i="36"/>
  <c r="A96" i="36"/>
  <c r="C96" i="36"/>
  <c r="A97" i="36"/>
  <c r="C97" i="36"/>
  <c r="A98" i="36"/>
  <c r="C98" i="36"/>
  <c r="A99" i="36"/>
  <c r="C99" i="36"/>
  <c r="A100" i="36"/>
  <c r="C100" i="36"/>
  <c r="A101" i="36"/>
  <c r="C101" i="36"/>
  <c r="A102" i="36"/>
  <c r="C102" i="36"/>
  <c r="A103" i="36"/>
  <c r="C103" i="36"/>
  <c r="A104" i="36"/>
  <c r="C104" i="36"/>
  <c r="A105" i="36"/>
  <c r="C105" i="36"/>
  <c r="A106" i="36"/>
  <c r="C106" i="36"/>
  <c r="A107" i="36"/>
  <c r="C107" i="36"/>
  <c r="A108" i="36"/>
  <c r="C108" i="36"/>
  <c r="A109" i="36"/>
  <c r="C109" i="36"/>
  <c r="A110" i="36"/>
  <c r="C110" i="36"/>
  <c r="A111" i="36"/>
  <c r="C111" i="36"/>
  <c r="A112" i="36"/>
  <c r="C112" i="36"/>
  <c r="A113" i="36"/>
  <c r="C113" i="36"/>
  <c r="A114" i="36"/>
  <c r="C114" i="36"/>
  <c r="A115" i="36"/>
  <c r="C115" i="36"/>
  <c r="A116" i="36"/>
  <c r="B116" i="36"/>
  <c r="C116" i="36"/>
  <c r="A117" i="36"/>
  <c r="C117" i="36"/>
  <c r="A118" i="36"/>
  <c r="C118" i="36"/>
  <c r="A119" i="36"/>
  <c r="C119" i="36"/>
  <c r="A120" i="36"/>
  <c r="C120" i="36"/>
  <c r="A121" i="36"/>
  <c r="C121" i="36"/>
  <c r="A122" i="36"/>
  <c r="C122" i="36"/>
  <c r="A123" i="36"/>
  <c r="C123" i="36"/>
  <c r="A124" i="36"/>
  <c r="C124" i="36"/>
  <c r="A125" i="36"/>
  <c r="C125" i="36"/>
  <c r="A126" i="36"/>
  <c r="C126" i="36"/>
  <c r="A127" i="36"/>
  <c r="C127" i="36"/>
  <c r="C131" i="36"/>
  <c r="A132" i="36"/>
  <c r="C132" i="36"/>
  <c r="A133" i="36"/>
  <c r="C133" i="36"/>
  <c r="A134" i="36"/>
  <c r="C134" i="36"/>
  <c r="A135" i="36"/>
  <c r="C135" i="36"/>
  <c r="A136" i="36"/>
  <c r="C136" i="36"/>
  <c r="A137" i="36"/>
  <c r="C137" i="36"/>
  <c r="A138" i="36"/>
  <c r="C138" i="36"/>
  <c r="A139" i="36"/>
  <c r="C139" i="36"/>
  <c r="A140" i="36"/>
  <c r="C140" i="36"/>
  <c r="A141" i="36"/>
  <c r="C141" i="36"/>
  <c r="A142" i="36"/>
  <c r="C142" i="36"/>
  <c r="A143" i="36"/>
  <c r="C143" i="36"/>
  <c r="A144" i="36"/>
  <c r="C144" i="36"/>
  <c r="A145" i="36"/>
  <c r="C145" i="36"/>
  <c r="A146" i="36"/>
  <c r="C146" i="36"/>
  <c r="A147" i="36"/>
  <c r="C147" i="36"/>
  <c r="A148" i="36"/>
  <c r="C148" i="36"/>
  <c r="A149" i="36"/>
  <c r="C149" i="36"/>
  <c r="A150" i="36"/>
  <c r="C150" i="36"/>
  <c r="A151" i="36"/>
  <c r="C151" i="36"/>
  <c r="A152" i="36"/>
  <c r="C152" i="36"/>
  <c r="A153" i="36"/>
  <c r="C153" i="36"/>
  <c r="A154" i="36"/>
  <c r="C154" i="36"/>
  <c r="A155" i="36"/>
  <c r="C155" i="36"/>
  <c r="A156" i="36"/>
  <c r="C156" i="36"/>
  <c r="A157" i="36"/>
  <c r="C157" i="36"/>
  <c r="A158" i="36"/>
  <c r="C158" i="36"/>
  <c r="A159" i="36"/>
  <c r="C159" i="36"/>
  <c r="A160" i="36"/>
  <c r="C160" i="36"/>
  <c r="A161" i="36"/>
  <c r="C161" i="36"/>
  <c r="A162" i="36"/>
  <c r="C162" i="36"/>
  <c r="A163" i="36"/>
  <c r="C163" i="36"/>
  <c r="A164" i="36"/>
  <c r="C164" i="36"/>
  <c r="A165" i="36"/>
  <c r="C165" i="36"/>
  <c r="A166" i="36"/>
  <c r="C166" i="36"/>
  <c r="A167" i="36"/>
  <c r="C167" i="36"/>
  <c r="A168" i="36"/>
  <c r="C168" i="36"/>
  <c r="A169" i="36"/>
  <c r="C169" i="36"/>
  <c r="A170" i="36"/>
  <c r="C170" i="36"/>
  <c r="A171" i="36"/>
  <c r="C171" i="36"/>
  <c r="A172" i="36"/>
  <c r="C172" i="36"/>
  <c r="A173" i="36"/>
  <c r="C173" i="36"/>
  <c r="A174" i="36"/>
  <c r="C174" i="36"/>
  <c r="A175" i="36"/>
  <c r="C175" i="36"/>
  <c r="A176" i="36"/>
  <c r="C176" i="36"/>
  <c r="A177" i="36"/>
  <c r="C177" i="36"/>
  <c r="A178" i="36"/>
  <c r="C178" i="36"/>
  <c r="A179" i="36"/>
  <c r="C179" i="36"/>
  <c r="A180" i="36"/>
  <c r="C180" i="36"/>
  <c r="A181" i="36"/>
  <c r="C181" i="36"/>
  <c r="A182" i="36"/>
  <c r="C182" i="36"/>
  <c r="A183" i="36"/>
  <c r="C183" i="36"/>
  <c r="A184" i="36"/>
  <c r="C184" i="36"/>
  <c r="A185" i="36"/>
  <c r="C185" i="36"/>
  <c r="A186" i="36"/>
  <c r="C186" i="36"/>
  <c r="A187" i="36"/>
  <c r="C187" i="36"/>
  <c r="A188" i="36"/>
  <c r="C188" i="36"/>
  <c r="A189" i="36"/>
  <c r="C189" i="36"/>
  <c r="A190" i="36"/>
  <c r="C190" i="36"/>
  <c r="A191" i="36"/>
  <c r="C191" i="36"/>
  <c r="A192" i="36"/>
  <c r="C192" i="36"/>
  <c r="A193" i="36"/>
  <c r="C193" i="36"/>
  <c r="A194" i="36"/>
  <c r="C194" i="36"/>
  <c r="A195" i="36"/>
  <c r="C195" i="36"/>
  <c r="A196" i="36"/>
  <c r="C196" i="36"/>
  <c r="A197" i="36"/>
  <c r="C197" i="36"/>
  <c r="A198" i="36"/>
  <c r="C198" i="36"/>
  <c r="A199" i="36"/>
  <c r="C199" i="36"/>
  <c r="A200" i="36"/>
  <c r="C200" i="36"/>
  <c r="A201" i="36"/>
  <c r="C201" i="36"/>
  <c r="A202" i="36"/>
  <c r="C202" i="36"/>
  <c r="A203" i="36"/>
  <c r="C203" i="36"/>
  <c r="A204" i="36"/>
  <c r="C204" i="36"/>
  <c r="A205" i="36"/>
  <c r="C205" i="36"/>
  <c r="A206" i="36"/>
  <c r="C206" i="36"/>
  <c r="A207" i="36"/>
  <c r="C207" i="36"/>
  <c r="A208" i="36"/>
  <c r="C208" i="36"/>
  <c r="A209" i="36"/>
  <c r="C209" i="36"/>
  <c r="A210" i="36"/>
  <c r="C210" i="36"/>
  <c r="A211" i="36"/>
  <c r="C211" i="36"/>
  <c r="A212" i="36"/>
  <c r="C212" i="36"/>
  <c r="A213" i="36"/>
  <c r="C213" i="36"/>
  <c r="A214" i="36"/>
  <c r="C214" i="36"/>
  <c r="A215" i="36"/>
  <c r="C215" i="36"/>
  <c r="A216" i="36"/>
  <c r="C216" i="36"/>
  <c r="A217" i="36"/>
  <c r="C217" i="36"/>
  <c r="A218" i="36"/>
  <c r="C218" i="36"/>
  <c r="A219" i="36"/>
  <c r="C219" i="36"/>
  <c r="A220" i="36"/>
  <c r="C220" i="36"/>
  <c r="A221" i="36"/>
  <c r="C221" i="36"/>
  <c r="A222" i="36"/>
  <c r="C222" i="36"/>
  <c r="A223" i="36"/>
  <c r="C223" i="36"/>
  <c r="A224" i="36"/>
  <c r="C224" i="36"/>
  <c r="A225" i="36"/>
  <c r="C225" i="36"/>
  <c r="A226" i="36"/>
  <c r="C226" i="36"/>
  <c r="A227" i="36"/>
  <c r="C227" i="36"/>
  <c r="A228" i="36"/>
  <c r="C228" i="36"/>
  <c r="A229" i="36"/>
  <c r="C229" i="36"/>
  <c r="A230" i="36"/>
  <c r="C230" i="36"/>
  <c r="A231" i="36"/>
  <c r="C231" i="36"/>
  <c r="A232" i="36"/>
  <c r="C232" i="36"/>
  <c r="A233" i="36"/>
  <c r="C233" i="36"/>
  <c r="A234" i="36"/>
  <c r="C234" i="36"/>
  <c r="A235" i="36"/>
  <c r="C235" i="36"/>
  <c r="A236" i="36"/>
  <c r="C236" i="36"/>
  <c r="A237" i="36"/>
  <c r="C237" i="36"/>
  <c r="A238" i="36"/>
  <c r="C238" i="36"/>
  <c r="A239" i="36"/>
  <c r="C239" i="36"/>
  <c r="A240" i="36"/>
  <c r="C240" i="36"/>
  <c r="A241" i="36"/>
  <c r="C241" i="36"/>
  <c r="A242" i="36"/>
  <c r="C242" i="36"/>
  <c r="A243" i="36"/>
  <c r="C243" i="36"/>
  <c r="A245" i="36"/>
  <c r="B245" i="36"/>
  <c r="C245" i="36"/>
  <c r="A246" i="36"/>
  <c r="B246" i="36"/>
  <c r="C246" i="36"/>
  <c r="A247" i="36"/>
  <c r="B247" i="36"/>
  <c r="C247" i="36"/>
  <c r="A248" i="36"/>
  <c r="B248" i="36"/>
  <c r="C248" i="36"/>
  <c r="A249" i="36"/>
  <c r="B249" i="36"/>
  <c r="C249" i="36"/>
  <c r="A250" i="36"/>
  <c r="B250" i="36"/>
  <c r="C250" i="36"/>
  <c r="A251" i="36"/>
  <c r="B251" i="36"/>
  <c r="C251" i="36"/>
  <c r="A252" i="36"/>
  <c r="B252" i="36"/>
  <c r="C252" i="36"/>
  <c r="A253" i="36"/>
  <c r="B253" i="36"/>
  <c r="C253" i="36"/>
  <c r="A254" i="36"/>
  <c r="B254" i="36"/>
  <c r="C254" i="36"/>
  <c r="A255" i="36"/>
  <c r="B255" i="36"/>
  <c r="C255" i="36"/>
  <c r="A256" i="36"/>
  <c r="B256" i="36"/>
  <c r="C256" i="36"/>
  <c r="A257" i="36"/>
  <c r="B257" i="36"/>
  <c r="C257" i="36"/>
  <c r="E55" i="37" l="1"/>
  <c r="C15" i="3" l="1"/>
  <c r="B11" i="36" s="1"/>
  <c r="C29" i="3"/>
  <c r="B25" i="36" s="1"/>
  <c r="B126" i="36"/>
  <c r="B127" i="36"/>
  <c r="E62" i="37" l="1"/>
  <c r="E57" i="37"/>
  <c r="D15" i="37"/>
  <c r="D21" i="37" l="1"/>
  <c r="D20" i="37"/>
  <c r="D13" i="37"/>
  <c r="D12" i="37"/>
  <c r="C9" i="3" l="1"/>
  <c r="B5" i="36" s="1"/>
  <c r="D14" i="37" l="1"/>
  <c r="B39" i="19" l="1"/>
  <c r="B40" i="19"/>
  <c r="B41" i="19"/>
  <c r="B42" i="19"/>
  <c r="B43" i="19"/>
  <c r="B44" i="19"/>
  <c r="D9" i="2" l="1"/>
  <c r="C9" i="2"/>
  <c r="D8" i="2"/>
  <c r="C8" i="2"/>
  <c r="E90" i="37" l="1"/>
  <c r="D90" i="37"/>
  <c r="E120" i="37"/>
  <c r="D120" i="37"/>
  <c r="E119" i="37"/>
  <c r="D119" i="37"/>
  <c r="E118" i="37"/>
  <c r="D118" i="37"/>
  <c r="E117" i="37"/>
  <c r="D117" i="37"/>
  <c r="E116" i="37"/>
  <c r="D116" i="37"/>
  <c r="E115" i="37"/>
  <c r="D115" i="37"/>
  <c r="E114" i="37"/>
  <c r="D114" i="37"/>
  <c r="E113" i="37"/>
  <c r="D113" i="37"/>
  <c r="E112" i="37"/>
  <c r="D112" i="37"/>
  <c r="E111" i="37"/>
  <c r="D111" i="37"/>
  <c r="E110" i="37"/>
  <c r="D110" i="37"/>
  <c r="E109" i="37"/>
  <c r="D109" i="37"/>
  <c r="E108" i="37"/>
  <c r="D108" i="37"/>
  <c r="E107" i="37"/>
  <c r="D107" i="37"/>
  <c r="E106" i="37"/>
  <c r="D106" i="37"/>
  <c r="E105" i="37"/>
  <c r="D105" i="37"/>
  <c r="E104" i="37"/>
  <c r="D104" i="37"/>
  <c r="E103" i="37"/>
  <c r="D103" i="37"/>
  <c r="E102" i="37"/>
  <c r="D102" i="37"/>
  <c r="E101" i="37"/>
  <c r="D101" i="37"/>
  <c r="E100" i="37"/>
  <c r="D100" i="37"/>
  <c r="E99" i="37"/>
  <c r="D99" i="37"/>
  <c r="E98" i="37"/>
  <c r="D98" i="37"/>
  <c r="E97" i="37"/>
  <c r="D97" i="37"/>
  <c r="E96" i="37"/>
  <c r="D96" i="37"/>
  <c r="E95" i="37"/>
  <c r="D95" i="37"/>
  <c r="E94" i="37"/>
  <c r="D94" i="37"/>
  <c r="E93" i="37"/>
  <c r="D93" i="37"/>
  <c r="E92" i="37"/>
  <c r="D92" i="37"/>
  <c r="E91" i="37"/>
  <c r="D91" i="37"/>
  <c r="D14" i="33" l="1"/>
  <c r="C14" i="33"/>
  <c r="D13" i="33"/>
  <c r="C13" i="33"/>
  <c r="D12" i="33"/>
  <c r="C12" i="33"/>
  <c r="C11" i="33"/>
  <c r="C10" i="33"/>
  <c r="D9" i="33"/>
  <c r="C9" i="33"/>
  <c r="C8" i="33"/>
  <c r="C7" i="33"/>
  <c r="C6" i="33"/>
  <c r="C5" i="33"/>
  <c r="C4" i="33"/>
  <c r="C3" i="33"/>
  <c r="E53" i="37" l="1"/>
  <c r="E44" i="37"/>
  <c r="E121" i="37" l="1"/>
  <c r="E89" i="37"/>
  <c r="D121" i="37"/>
  <c r="D89" i="37"/>
  <c r="D10" i="37" l="1"/>
  <c r="D11" i="37"/>
  <c r="D16" i="37"/>
  <c r="D17" i="37"/>
  <c r="D18" i="37"/>
  <c r="D19" i="37"/>
  <c r="D22" i="37"/>
  <c r="G23" i="37"/>
  <c r="E51" i="37" l="1"/>
  <c r="E52" i="37"/>
  <c r="E54" i="37"/>
  <c r="E56" i="37"/>
  <c r="E58" i="37"/>
  <c r="E59" i="37"/>
  <c r="E60" i="37"/>
  <c r="E61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5" i="37"/>
  <c r="E86" i="37"/>
  <c r="E87" i="37"/>
  <c r="E88" i="37"/>
  <c r="D122" i="37"/>
  <c r="E122" i="37"/>
  <c r="D123" i="37"/>
  <c r="E123" i="37"/>
  <c r="G124" i="37"/>
  <c r="C144" i="3" l="1"/>
  <c r="B140" i="36" s="1"/>
  <c r="C143" i="3"/>
  <c r="B139" i="36" s="1"/>
  <c r="C142" i="3"/>
  <c r="B138" i="36" s="1"/>
  <c r="C141" i="3"/>
  <c r="B137" i="36" s="1"/>
  <c r="C140" i="3"/>
  <c r="B136" i="36" s="1"/>
  <c r="C135" i="3" l="1"/>
  <c r="B131" i="36" s="1"/>
  <c r="C136" i="3"/>
  <c r="B132" i="36" s="1"/>
  <c r="C137" i="3"/>
  <c r="B133" i="36" s="1"/>
  <c r="C138" i="3"/>
  <c r="B134" i="36" s="1"/>
  <c r="C139" i="3"/>
  <c r="B135" i="36" s="1"/>
  <c r="D16" i="33" l="1"/>
  <c r="D17" i="33"/>
  <c r="J28" i="33" l="1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E4" i="38" l="1"/>
  <c r="H45" i="38" l="1"/>
  <c r="B30" i="4" s="1"/>
  <c r="E45" i="38"/>
  <c r="A609" i="36" l="1"/>
  <c r="A610" i="36"/>
  <c r="A611" i="36"/>
  <c r="A612" i="36"/>
  <c r="A613" i="36"/>
  <c r="A614" i="36"/>
  <c r="A615" i="36"/>
  <c r="A616" i="36"/>
  <c r="A617" i="36"/>
  <c r="A618" i="36"/>
  <c r="A619" i="36"/>
  <c r="A620" i="36"/>
  <c r="A621" i="36"/>
  <c r="A622" i="36"/>
  <c r="A623" i="36"/>
  <c r="A624" i="36"/>
  <c r="A625" i="36"/>
  <c r="A626" i="36"/>
  <c r="A627" i="36"/>
  <c r="A628" i="36"/>
  <c r="A629" i="36"/>
  <c r="F31" i="33"/>
  <c r="B610" i="36" s="1"/>
  <c r="F32" i="33"/>
  <c r="B611" i="36" s="1"/>
  <c r="F33" i="33"/>
  <c r="B612" i="36" s="1"/>
  <c r="F34" i="33"/>
  <c r="B613" i="36" s="1"/>
  <c r="F35" i="33"/>
  <c r="B614" i="36" s="1"/>
  <c r="F36" i="33"/>
  <c r="B615" i="36" s="1"/>
  <c r="F37" i="33"/>
  <c r="B616" i="36" s="1"/>
  <c r="F38" i="33"/>
  <c r="B617" i="36" s="1"/>
  <c r="F39" i="33"/>
  <c r="B618" i="36" s="1"/>
  <c r="F40" i="33"/>
  <c r="B619" i="36" s="1"/>
  <c r="F41" i="33"/>
  <c r="B620" i="36" s="1"/>
  <c r="F42" i="33"/>
  <c r="B621" i="36" s="1"/>
  <c r="F43" i="33"/>
  <c r="B622" i="36" s="1"/>
  <c r="F44" i="33"/>
  <c r="B623" i="36" s="1"/>
  <c r="F45" i="33"/>
  <c r="B624" i="36" s="1"/>
  <c r="F46" i="33"/>
  <c r="B625" i="36" s="1"/>
  <c r="F47" i="33"/>
  <c r="B626" i="36" s="1"/>
  <c r="F48" i="33"/>
  <c r="B627" i="36" s="1"/>
  <c r="F49" i="33"/>
  <c r="B628" i="36" s="1"/>
  <c r="F50" i="33"/>
  <c r="B629" i="36" s="1"/>
  <c r="F30" i="33"/>
  <c r="B609" i="36" s="1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E55" i="2"/>
  <c r="E56" i="2"/>
  <c r="E57" i="2"/>
  <c r="E58" i="2"/>
  <c r="E59" i="2"/>
  <c r="E60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D55" i="2"/>
  <c r="D56" i="2"/>
  <c r="D57" i="2"/>
  <c r="D58" i="2"/>
  <c r="D59" i="2"/>
  <c r="D60" i="2"/>
  <c r="D7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C55" i="2"/>
  <c r="C56" i="2"/>
  <c r="C57" i="2"/>
  <c r="C58" i="2"/>
  <c r="C59" i="2"/>
  <c r="C60" i="2"/>
  <c r="C7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K41" i="33"/>
  <c r="C621" i="36"/>
  <c r="K43" i="33"/>
  <c r="C623" i="36"/>
  <c r="K45" i="33"/>
  <c r="C625" i="36"/>
  <c r="K47" i="33"/>
  <c r="C627" i="36"/>
  <c r="K49" i="33"/>
  <c r="K50" i="33"/>
  <c r="C629" i="36" l="1"/>
  <c r="K48" i="33"/>
  <c r="K44" i="33"/>
  <c r="C628" i="36"/>
  <c r="K46" i="33"/>
  <c r="C622" i="36"/>
  <c r="C626" i="36"/>
  <c r="C624" i="36"/>
  <c r="C620" i="36"/>
  <c r="K42" i="33"/>
  <c r="B494" i="36"/>
  <c r="C494" i="36"/>
  <c r="B495" i="36"/>
  <c r="C495" i="36"/>
  <c r="B496" i="36"/>
  <c r="C496" i="36"/>
  <c r="B497" i="36"/>
  <c r="C497" i="36"/>
  <c r="B498" i="36"/>
  <c r="C498" i="36"/>
  <c r="B499" i="36"/>
  <c r="C499" i="36"/>
  <c r="B500" i="36"/>
  <c r="C500" i="36"/>
  <c r="B501" i="36"/>
  <c r="C501" i="36"/>
  <c r="B502" i="36"/>
  <c r="C502" i="36"/>
  <c r="B503" i="36"/>
  <c r="C503" i="36"/>
  <c r="B504" i="36"/>
  <c r="C504" i="36"/>
  <c r="B505" i="36"/>
  <c r="C505" i="36"/>
  <c r="B506" i="36"/>
  <c r="C506" i="36"/>
  <c r="B507" i="36"/>
  <c r="C507" i="36"/>
  <c r="B508" i="36"/>
  <c r="C508" i="36"/>
  <c r="B509" i="36"/>
  <c r="C509" i="36"/>
  <c r="B510" i="36"/>
  <c r="C510" i="36"/>
  <c r="B511" i="36"/>
  <c r="C511" i="36"/>
  <c r="B512" i="36"/>
  <c r="C512" i="36"/>
  <c r="B513" i="36"/>
  <c r="C513" i="36"/>
  <c r="B514" i="36"/>
  <c r="C514" i="36"/>
  <c r="B515" i="36"/>
  <c r="C515" i="36"/>
  <c r="B516" i="36"/>
  <c r="C516" i="36"/>
  <c r="B480" i="36"/>
  <c r="C480" i="36"/>
  <c r="B481" i="36"/>
  <c r="C481" i="36"/>
  <c r="B482" i="36"/>
  <c r="C482" i="36"/>
  <c r="B483" i="36"/>
  <c r="C483" i="36"/>
  <c r="B484" i="36"/>
  <c r="C484" i="36"/>
  <c r="B485" i="36"/>
  <c r="C485" i="36"/>
  <c r="B486" i="36"/>
  <c r="C486" i="36"/>
  <c r="B487" i="36"/>
  <c r="C487" i="36"/>
  <c r="B488" i="36"/>
  <c r="C488" i="36"/>
  <c r="B489" i="36"/>
  <c r="C489" i="36"/>
  <c r="B490" i="36"/>
  <c r="C490" i="36"/>
  <c r="B491" i="36"/>
  <c r="C491" i="36"/>
  <c r="B492" i="36"/>
  <c r="C492" i="36"/>
  <c r="B493" i="36"/>
  <c r="C493" i="36"/>
  <c r="C15" i="33" l="1"/>
  <c r="C16" i="33"/>
  <c r="C17" i="33"/>
  <c r="E39" i="4" l="1"/>
  <c r="C7" i="3" l="1"/>
  <c r="B3" i="36" s="1"/>
  <c r="C8" i="3"/>
  <c r="B4" i="36" s="1"/>
  <c r="C10" i="3"/>
  <c r="B6" i="36" s="1"/>
  <c r="C11" i="3"/>
  <c r="B7" i="36" s="1"/>
  <c r="C12" i="3"/>
  <c r="B8" i="36" s="1"/>
  <c r="C13" i="3"/>
  <c r="B9" i="36" s="1"/>
  <c r="C14" i="3"/>
  <c r="B10" i="36" s="1"/>
  <c r="B12" i="36"/>
  <c r="C17" i="3"/>
  <c r="B13" i="36" s="1"/>
  <c r="C18" i="3"/>
  <c r="B14" i="36" s="1"/>
  <c r="C19" i="3"/>
  <c r="B15" i="36" s="1"/>
  <c r="B16" i="36"/>
  <c r="C21" i="3"/>
  <c r="B17" i="36" s="1"/>
  <c r="C22" i="3"/>
  <c r="B18" i="36" s="1"/>
  <c r="C23" i="3"/>
  <c r="B19" i="36" s="1"/>
  <c r="C24" i="3"/>
  <c r="B20" i="36" s="1"/>
  <c r="C25" i="3"/>
  <c r="B21" i="36" s="1"/>
  <c r="C26" i="3"/>
  <c r="B22" i="36" s="1"/>
  <c r="C27" i="3"/>
  <c r="B23" i="36" s="1"/>
  <c r="C28" i="3"/>
  <c r="B24" i="36" s="1"/>
  <c r="C30" i="3"/>
  <c r="B26" i="36" s="1"/>
  <c r="C31" i="3"/>
  <c r="B27" i="36" s="1"/>
  <c r="C32" i="3"/>
  <c r="B28" i="36" s="1"/>
  <c r="B29" i="36"/>
  <c r="C34" i="3"/>
  <c r="B30" i="36" s="1"/>
  <c r="C35" i="3"/>
  <c r="B31" i="36" s="1"/>
  <c r="C36" i="3"/>
  <c r="B32" i="36" s="1"/>
  <c r="C37" i="3"/>
  <c r="B33" i="36" s="1"/>
  <c r="C38" i="3"/>
  <c r="B34" i="36" s="1"/>
  <c r="C39" i="3"/>
  <c r="B35" i="36" s="1"/>
  <c r="C40" i="3"/>
  <c r="B36" i="36" s="1"/>
  <c r="C41" i="3"/>
  <c r="B37" i="36" s="1"/>
  <c r="C42" i="3"/>
  <c r="B38" i="36" s="1"/>
  <c r="C43" i="3"/>
  <c r="B39" i="36" s="1"/>
  <c r="C44" i="3"/>
  <c r="B40" i="36" s="1"/>
  <c r="C45" i="3"/>
  <c r="B41" i="36" s="1"/>
  <c r="C46" i="3"/>
  <c r="B42" i="36" s="1"/>
  <c r="C47" i="3"/>
  <c r="B43" i="36" s="1"/>
  <c r="B44" i="36"/>
  <c r="C49" i="3"/>
  <c r="B45" i="36" s="1"/>
  <c r="C50" i="3"/>
  <c r="B46" i="36" s="1"/>
  <c r="C51" i="3"/>
  <c r="B47" i="36" s="1"/>
  <c r="C52" i="3"/>
  <c r="B48" i="36" s="1"/>
  <c r="C53" i="3"/>
  <c r="B49" i="36" s="1"/>
  <c r="C54" i="3"/>
  <c r="B50" i="36" s="1"/>
  <c r="C55" i="3"/>
  <c r="B51" i="36" s="1"/>
  <c r="C56" i="3"/>
  <c r="B52" i="36" s="1"/>
  <c r="C57" i="3"/>
  <c r="B53" i="36" s="1"/>
  <c r="C58" i="3"/>
  <c r="B54" i="36" s="1"/>
  <c r="C59" i="3"/>
  <c r="B55" i="36" s="1"/>
  <c r="C60" i="3"/>
  <c r="B56" i="36" s="1"/>
  <c r="C61" i="3"/>
  <c r="B57" i="36" s="1"/>
  <c r="C62" i="3"/>
  <c r="B58" i="36" s="1"/>
  <c r="C63" i="3"/>
  <c r="B59" i="36" s="1"/>
  <c r="C64" i="3"/>
  <c r="B60" i="36" s="1"/>
  <c r="C65" i="3"/>
  <c r="B61" i="36" s="1"/>
  <c r="C66" i="3"/>
  <c r="B62" i="36" s="1"/>
  <c r="C67" i="3"/>
  <c r="B63" i="36" s="1"/>
  <c r="C68" i="3"/>
  <c r="B64" i="36" s="1"/>
  <c r="C69" i="3"/>
  <c r="B65" i="36" s="1"/>
  <c r="C70" i="3"/>
  <c r="B66" i="36" s="1"/>
  <c r="C71" i="3"/>
  <c r="B67" i="36" s="1"/>
  <c r="C72" i="3"/>
  <c r="B68" i="36" s="1"/>
  <c r="C73" i="3"/>
  <c r="B69" i="36" s="1"/>
  <c r="C74" i="3"/>
  <c r="B70" i="36" s="1"/>
  <c r="C75" i="3"/>
  <c r="B71" i="36" s="1"/>
  <c r="C76" i="3"/>
  <c r="B72" i="36" s="1"/>
  <c r="C77" i="3"/>
  <c r="B73" i="36" s="1"/>
  <c r="C78" i="3"/>
  <c r="B74" i="36" s="1"/>
  <c r="C79" i="3"/>
  <c r="B75" i="36" s="1"/>
  <c r="C80" i="3"/>
  <c r="B76" i="36" s="1"/>
  <c r="C81" i="3"/>
  <c r="B77" i="36" s="1"/>
  <c r="C82" i="3"/>
  <c r="B78" i="36" s="1"/>
  <c r="C83" i="3"/>
  <c r="B79" i="36" s="1"/>
  <c r="C84" i="3"/>
  <c r="B80" i="36" s="1"/>
  <c r="C85" i="3"/>
  <c r="B81" i="36" s="1"/>
  <c r="C86" i="3"/>
  <c r="B82" i="36" s="1"/>
  <c r="C87" i="3"/>
  <c r="B83" i="36" s="1"/>
  <c r="C88" i="3"/>
  <c r="B84" i="36" s="1"/>
  <c r="C89" i="3"/>
  <c r="B85" i="36" s="1"/>
  <c r="C90" i="3"/>
  <c r="B86" i="36" s="1"/>
  <c r="C91" i="3"/>
  <c r="B87" i="36" s="1"/>
  <c r="C92" i="3"/>
  <c r="B88" i="36" s="1"/>
  <c r="C93" i="3"/>
  <c r="B89" i="36" s="1"/>
  <c r="C94" i="3"/>
  <c r="B90" i="36" s="1"/>
  <c r="C95" i="3"/>
  <c r="B91" i="36" s="1"/>
  <c r="C96" i="3"/>
  <c r="B92" i="36" s="1"/>
  <c r="C97" i="3"/>
  <c r="B93" i="36" s="1"/>
  <c r="C98" i="3"/>
  <c r="B94" i="36" s="1"/>
  <c r="C99" i="3"/>
  <c r="B95" i="36" s="1"/>
  <c r="C100" i="3"/>
  <c r="B96" i="36" s="1"/>
  <c r="C101" i="3"/>
  <c r="B97" i="36" s="1"/>
  <c r="C102" i="3"/>
  <c r="B98" i="36" s="1"/>
  <c r="C103" i="3"/>
  <c r="B99" i="36" s="1"/>
  <c r="C104" i="3"/>
  <c r="B100" i="36" s="1"/>
  <c r="C105" i="3"/>
  <c r="B101" i="36" s="1"/>
  <c r="C106" i="3"/>
  <c r="B102" i="36" s="1"/>
  <c r="C107" i="3"/>
  <c r="B103" i="36" s="1"/>
  <c r="C108" i="3"/>
  <c r="B104" i="36" s="1"/>
  <c r="C109" i="3"/>
  <c r="B105" i="36" s="1"/>
  <c r="C110" i="3"/>
  <c r="B106" i="36" s="1"/>
  <c r="C111" i="3"/>
  <c r="B107" i="36" s="1"/>
  <c r="C112" i="3"/>
  <c r="B108" i="36" s="1"/>
  <c r="C113" i="3"/>
  <c r="B109" i="36" s="1"/>
  <c r="C114" i="3"/>
  <c r="B110" i="36" s="1"/>
  <c r="C115" i="3"/>
  <c r="B111" i="36" s="1"/>
  <c r="C116" i="3"/>
  <c r="B112" i="36" s="1"/>
  <c r="C117" i="3"/>
  <c r="B113" i="36" s="1"/>
  <c r="C118" i="3"/>
  <c r="B114" i="36" s="1"/>
  <c r="C119" i="3"/>
  <c r="B115" i="36" s="1"/>
  <c r="B118" i="36"/>
  <c r="B119" i="36"/>
  <c r="B120" i="36"/>
  <c r="B121" i="36"/>
  <c r="B122" i="36"/>
  <c r="B124" i="36"/>
  <c r="B125" i="36"/>
  <c r="B117" i="36"/>
  <c r="C145" i="3"/>
  <c r="B141" i="36" s="1"/>
  <c r="C146" i="3"/>
  <c r="B142" i="36" s="1"/>
  <c r="C147" i="3"/>
  <c r="B143" i="36" s="1"/>
  <c r="C148" i="3"/>
  <c r="B144" i="36" s="1"/>
  <c r="C149" i="3"/>
  <c r="B145" i="36" s="1"/>
  <c r="C150" i="3"/>
  <c r="B146" i="36" s="1"/>
  <c r="C151" i="3"/>
  <c r="B147" i="36" s="1"/>
  <c r="C152" i="3"/>
  <c r="B148" i="36" s="1"/>
  <c r="C153" i="3"/>
  <c r="B149" i="36" s="1"/>
  <c r="C154" i="3"/>
  <c r="B150" i="36" s="1"/>
  <c r="C155" i="3"/>
  <c r="B151" i="36" s="1"/>
  <c r="C156" i="3"/>
  <c r="B152" i="36" s="1"/>
  <c r="C157" i="3"/>
  <c r="B153" i="36" s="1"/>
  <c r="C158" i="3"/>
  <c r="B154" i="36" s="1"/>
  <c r="C159" i="3"/>
  <c r="B155" i="36" s="1"/>
  <c r="C160" i="3"/>
  <c r="B156" i="36" s="1"/>
  <c r="C161" i="3"/>
  <c r="B157" i="36" s="1"/>
  <c r="C162" i="3"/>
  <c r="B158" i="36" s="1"/>
  <c r="C163" i="3"/>
  <c r="B159" i="36" s="1"/>
  <c r="C164" i="3"/>
  <c r="B160" i="36" s="1"/>
  <c r="C165" i="3"/>
  <c r="B161" i="36" s="1"/>
  <c r="C166" i="3"/>
  <c r="B162" i="36" s="1"/>
  <c r="C167" i="3"/>
  <c r="B163" i="36" s="1"/>
  <c r="C168" i="3"/>
  <c r="B164" i="36" s="1"/>
  <c r="C169" i="3"/>
  <c r="B165" i="36" s="1"/>
  <c r="C170" i="3"/>
  <c r="B166" i="36" s="1"/>
  <c r="C171" i="3"/>
  <c r="B167" i="36" s="1"/>
  <c r="C172" i="3"/>
  <c r="B168" i="36" s="1"/>
  <c r="C173" i="3"/>
  <c r="B169" i="36" s="1"/>
  <c r="C174" i="3"/>
  <c r="B170" i="36" s="1"/>
  <c r="C175" i="3"/>
  <c r="B171" i="36" s="1"/>
  <c r="C176" i="3"/>
  <c r="B172" i="36" s="1"/>
  <c r="C177" i="3"/>
  <c r="B173" i="36" s="1"/>
  <c r="C178" i="3"/>
  <c r="B174" i="36" s="1"/>
  <c r="C179" i="3"/>
  <c r="B175" i="36" s="1"/>
  <c r="C180" i="3"/>
  <c r="B176" i="36" s="1"/>
  <c r="C181" i="3"/>
  <c r="B177" i="36" s="1"/>
  <c r="C182" i="3"/>
  <c r="B178" i="36" s="1"/>
  <c r="C183" i="3"/>
  <c r="B179" i="36" s="1"/>
  <c r="C184" i="3"/>
  <c r="B180" i="36" s="1"/>
  <c r="C185" i="3"/>
  <c r="B181" i="36" s="1"/>
  <c r="C186" i="3"/>
  <c r="B182" i="36" s="1"/>
  <c r="C187" i="3"/>
  <c r="B183" i="36" s="1"/>
  <c r="C188" i="3"/>
  <c r="B184" i="36" s="1"/>
  <c r="C189" i="3"/>
  <c r="B185" i="36" s="1"/>
  <c r="C190" i="3"/>
  <c r="B186" i="36" s="1"/>
  <c r="C191" i="3"/>
  <c r="B187" i="36" s="1"/>
  <c r="C192" i="3"/>
  <c r="B188" i="36" s="1"/>
  <c r="C193" i="3"/>
  <c r="B189" i="36" s="1"/>
  <c r="C194" i="3"/>
  <c r="B190" i="36" s="1"/>
  <c r="C195" i="3"/>
  <c r="B191" i="36" s="1"/>
  <c r="C196" i="3"/>
  <c r="B192" i="36" s="1"/>
  <c r="C197" i="3"/>
  <c r="B193" i="36" s="1"/>
  <c r="C198" i="3"/>
  <c r="B194" i="36" s="1"/>
  <c r="C199" i="3"/>
  <c r="B195" i="36" s="1"/>
  <c r="C200" i="3"/>
  <c r="B196" i="36" s="1"/>
  <c r="C201" i="3"/>
  <c r="B197" i="36" s="1"/>
  <c r="C202" i="3"/>
  <c r="B198" i="36" s="1"/>
  <c r="C203" i="3"/>
  <c r="B199" i="36" s="1"/>
  <c r="C204" i="3"/>
  <c r="B200" i="36" s="1"/>
  <c r="C205" i="3"/>
  <c r="B201" i="36" s="1"/>
  <c r="C206" i="3"/>
  <c r="B202" i="36" s="1"/>
  <c r="C207" i="3"/>
  <c r="B203" i="36" s="1"/>
  <c r="C208" i="3"/>
  <c r="B204" i="36" s="1"/>
  <c r="C209" i="3"/>
  <c r="B205" i="36" s="1"/>
  <c r="C210" i="3"/>
  <c r="B206" i="36" s="1"/>
  <c r="C211" i="3"/>
  <c r="B207" i="36" s="1"/>
  <c r="C212" i="3"/>
  <c r="B208" i="36" s="1"/>
  <c r="C213" i="3"/>
  <c r="B209" i="36" s="1"/>
  <c r="C214" i="3"/>
  <c r="B210" i="36" s="1"/>
  <c r="C215" i="3"/>
  <c r="B211" i="36" s="1"/>
  <c r="C216" i="3"/>
  <c r="B212" i="36" s="1"/>
  <c r="C217" i="3"/>
  <c r="B213" i="36" s="1"/>
  <c r="C218" i="3"/>
  <c r="B214" i="36" s="1"/>
  <c r="C219" i="3"/>
  <c r="B215" i="36" s="1"/>
  <c r="C220" i="3"/>
  <c r="B216" i="36" s="1"/>
  <c r="C221" i="3"/>
  <c r="B217" i="36" s="1"/>
  <c r="C222" i="3"/>
  <c r="B218" i="36" s="1"/>
  <c r="C223" i="3"/>
  <c r="B219" i="36" s="1"/>
  <c r="C224" i="3"/>
  <c r="B220" i="36" s="1"/>
  <c r="C225" i="3"/>
  <c r="B221" i="36" s="1"/>
  <c r="C226" i="3"/>
  <c r="B222" i="36" s="1"/>
  <c r="C227" i="3"/>
  <c r="B223" i="36" s="1"/>
  <c r="C228" i="3"/>
  <c r="B224" i="36" s="1"/>
  <c r="C229" i="3"/>
  <c r="B225" i="36" s="1"/>
  <c r="C230" i="3"/>
  <c r="B226" i="36" s="1"/>
  <c r="C231" i="3"/>
  <c r="B227" i="36" s="1"/>
  <c r="C232" i="3"/>
  <c r="B228" i="36" s="1"/>
  <c r="C233" i="3"/>
  <c r="B229" i="36" s="1"/>
  <c r="C234" i="3"/>
  <c r="B230" i="36" s="1"/>
  <c r="C235" i="3"/>
  <c r="B231" i="36" s="1"/>
  <c r="C236" i="3"/>
  <c r="B232" i="36" s="1"/>
  <c r="C237" i="3"/>
  <c r="B233" i="36" s="1"/>
  <c r="C238" i="3"/>
  <c r="B234" i="36" s="1"/>
  <c r="C239" i="3"/>
  <c r="B235" i="36" s="1"/>
  <c r="C240" i="3"/>
  <c r="B236" i="36" s="1"/>
  <c r="C241" i="3"/>
  <c r="B237" i="36" s="1"/>
  <c r="C242" i="3"/>
  <c r="B238" i="36" s="1"/>
  <c r="C243" i="3"/>
  <c r="B239" i="36" s="1"/>
  <c r="C244" i="3"/>
  <c r="B240" i="36" s="1"/>
  <c r="C245" i="3"/>
  <c r="B241" i="36" s="1"/>
  <c r="C246" i="3"/>
  <c r="B242" i="36" s="1"/>
  <c r="C247" i="3"/>
  <c r="B243" i="36" s="1"/>
  <c r="A583" i="36"/>
  <c r="A584" i="36"/>
  <c r="A585" i="36"/>
  <c r="A586" i="36"/>
  <c r="A587" i="36"/>
  <c r="A588" i="36"/>
  <c r="A589" i="36"/>
  <c r="A590" i="36"/>
  <c r="A591" i="36"/>
  <c r="A592" i="36"/>
  <c r="A593" i="36"/>
  <c r="A594" i="36"/>
  <c r="A595" i="36"/>
  <c r="A596" i="36"/>
  <c r="A597" i="36"/>
  <c r="A598" i="36"/>
  <c r="A599" i="36"/>
  <c r="A600" i="36"/>
  <c r="A601" i="36"/>
  <c r="A602" i="36"/>
  <c r="A603" i="36"/>
  <c r="A604" i="36"/>
  <c r="A605" i="36"/>
  <c r="A606" i="36"/>
  <c r="A607" i="36"/>
  <c r="A608" i="36"/>
  <c r="A630" i="36"/>
  <c r="B630" i="36"/>
  <c r="A631" i="36"/>
  <c r="B631" i="36"/>
  <c r="C631" i="36"/>
  <c r="A632" i="36"/>
  <c r="B632" i="36"/>
  <c r="C632" i="36"/>
  <c r="A633" i="36"/>
  <c r="B633" i="36"/>
  <c r="C633" i="36"/>
  <c r="A634" i="36"/>
  <c r="B634" i="36"/>
  <c r="C634" i="36"/>
  <c r="A635" i="36"/>
  <c r="B635" i="36"/>
  <c r="C635" i="36"/>
  <c r="A636" i="36"/>
  <c r="B636" i="36"/>
  <c r="C636" i="36"/>
  <c r="A637" i="36"/>
  <c r="B637" i="36"/>
  <c r="C637" i="36"/>
  <c r="A638" i="36"/>
  <c r="B638" i="36"/>
  <c r="C638" i="36"/>
  <c r="A639" i="36"/>
  <c r="B639" i="36"/>
  <c r="C639" i="36"/>
  <c r="A640" i="36"/>
  <c r="B640" i="36"/>
  <c r="C640" i="36"/>
  <c r="A641" i="36"/>
  <c r="B641" i="36"/>
  <c r="C641" i="36"/>
  <c r="A642" i="36"/>
  <c r="B642" i="36"/>
  <c r="C642" i="36"/>
  <c r="A643" i="36"/>
  <c r="B643" i="36"/>
  <c r="C643" i="36"/>
  <c r="A644" i="36"/>
  <c r="B644" i="36"/>
  <c r="C644" i="36"/>
  <c r="A645" i="36"/>
  <c r="B645" i="36"/>
  <c r="C645" i="36"/>
  <c r="A646" i="36"/>
  <c r="B646" i="36"/>
  <c r="C646" i="36"/>
  <c r="A647" i="36"/>
  <c r="B647" i="36"/>
  <c r="C647" i="36"/>
  <c r="A648" i="36"/>
  <c r="B648" i="36"/>
  <c r="C648" i="36"/>
  <c r="A649" i="36"/>
  <c r="B649" i="36"/>
  <c r="C649" i="36"/>
  <c r="A650" i="36"/>
  <c r="B650" i="36"/>
  <c r="C650" i="36"/>
  <c r="A651" i="36"/>
  <c r="B651" i="36"/>
  <c r="C651" i="36"/>
  <c r="A652" i="36"/>
  <c r="B652" i="36"/>
  <c r="C652" i="36"/>
  <c r="A653" i="36"/>
  <c r="B653" i="36"/>
  <c r="C653" i="36"/>
  <c r="A654" i="36"/>
  <c r="B654" i="36"/>
  <c r="C654" i="36"/>
  <c r="A655" i="36"/>
  <c r="B655" i="36"/>
  <c r="C655" i="36"/>
  <c r="A656" i="36"/>
  <c r="B656" i="36"/>
  <c r="C656" i="36"/>
  <c r="A657" i="36"/>
  <c r="B657" i="36"/>
  <c r="C657" i="36"/>
  <c r="A658" i="36"/>
  <c r="B658" i="36"/>
  <c r="C658" i="36"/>
  <c r="A659" i="36"/>
  <c r="B659" i="36"/>
  <c r="C659" i="36"/>
  <c r="A660" i="36"/>
  <c r="B660" i="36"/>
  <c r="C660" i="36"/>
  <c r="A661" i="36"/>
  <c r="B661" i="36"/>
  <c r="C661" i="36"/>
  <c r="A662" i="36"/>
  <c r="B662" i="36"/>
  <c r="C662" i="36"/>
  <c r="A663" i="36"/>
  <c r="B663" i="36"/>
  <c r="C663" i="36"/>
  <c r="A664" i="36"/>
  <c r="B664" i="36"/>
  <c r="C664" i="36"/>
  <c r="A665" i="36"/>
  <c r="B665" i="36"/>
  <c r="C665" i="36"/>
  <c r="A666" i="36"/>
  <c r="B666" i="36"/>
  <c r="C666" i="36"/>
  <c r="A667" i="36"/>
  <c r="B667" i="36"/>
  <c r="C667" i="36"/>
  <c r="A668" i="36"/>
  <c r="B668" i="36"/>
  <c r="C668" i="36"/>
  <c r="A669" i="36"/>
  <c r="B669" i="36"/>
  <c r="C669" i="36"/>
  <c r="A670" i="36"/>
  <c r="B670" i="36"/>
  <c r="C670" i="36"/>
  <c r="A671" i="36"/>
  <c r="B671" i="36"/>
  <c r="C671" i="36"/>
  <c r="A672" i="36"/>
  <c r="B672" i="36"/>
  <c r="C672" i="36"/>
  <c r="A673" i="36"/>
  <c r="B673" i="36"/>
  <c r="C673" i="36"/>
  <c r="A674" i="36"/>
  <c r="B674" i="36"/>
  <c r="C674" i="36"/>
  <c r="A675" i="36"/>
  <c r="B675" i="36"/>
  <c r="C675" i="36"/>
  <c r="A676" i="36"/>
  <c r="B676" i="36"/>
  <c r="C676" i="36"/>
  <c r="A677" i="36"/>
  <c r="B677" i="36"/>
  <c r="C677" i="36"/>
  <c r="A678" i="36"/>
  <c r="B678" i="36"/>
  <c r="C678" i="36"/>
  <c r="A679" i="36"/>
  <c r="B679" i="36"/>
  <c r="C679" i="36"/>
  <c r="A680" i="36"/>
  <c r="B680" i="36"/>
  <c r="C680" i="36"/>
  <c r="A681" i="36"/>
  <c r="B681" i="36"/>
  <c r="C681" i="36"/>
  <c r="A682" i="36"/>
  <c r="B682" i="36"/>
  <c r="C682" i="36"/>
  <c r="A683" i="36"/>
  <c r="B683" i="36"/>
  <c r="C683" i="36"/>
  <c r="A684" i="36"/>
  <c r="B684" i="36"/>
  <c r="C684" i="36"/>
  <c r="A685" i="36"/>
  <c r="B685" i="36"/>
  <c r="C685" i="36"/>
  <c r="A686" i="36"/>
  <c r="B686" i="36"/>
  <c r="C686" i="36"/>
  <c r="A687" i="36"/>
  <c r="B687" i="36"/>
  <c r="C687" i="36"/>
  <c r="A688" i="36"/>
  <c r="B688" i="36"/>
  <c r="C688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B517" i="36"/>
  <c r="B518" i="36"/>
  <c r="C518" i="36"/>
  <c r="B519" i="36"/>
  <c r="C519" i="36"/>
  <c r="B520" i="36"/>
  <c r="C520" i="36"/>
  <c r="B521" i="36"/>
  <c r="C521" i="36"/>
  <c r="B522" i="36"/>
  <c r="C522" i="36"/>
  <c r="B523" i="36"/>
  <c r="C523" i="36"/>
  <c r="B524" i="36"/>
  <c r="C524" i="36"/>
  <c r="B525" i="36"/>
  <c r="C525" i="36"/>
  <c r="B526" i="36"/>
  <c r="C526" i="36"/>
  <c r="B527" i="36"/>
  <c r="C527" i="36"/>
  <c r="B528" i="36"/>
  <c r="C528" i="36"/>
  <c r="B529" i="36"/>
  <c r="C529" i="36"/>
  <c r="B530" i="36"/>
  <c r="C530" i="36"/>
  <c r="B531" i="36"/>
  <c r="C531" i="36"/>
  <c r="B532" i="36"/>
  <c r="C532" i="36"/>
  <c r="B533" i="36"/>
  <c r="C533" i="36"/>
  <c r="B534" i="36"/>
  <c r="C534" i="36"/>
  <c r="B535" i="36"/>
  <c r="C535" i="36"/>
  <c r="B536" i="36"/>
  <c r="C536" i="36"/>
  <c r="B537" i="36"/>
  <c r="C537" i="36"/>
  <c r="B538" i="36"/>
  <c r="C538" i="36"/>
  <c r="B539" i="36"/>
  <c r="C539" i="36"/>
  <c r="B540" i="36"/>
  <c r="C540" i="36"/>
  <c r="B541" i="36"/>
  <c r="C541" i="36"/>
  <c r="B542" i="36"/>
  <c r="C542" i="36"/>
  <c r="B543" i="36"/>
  <c r="C543" i="36"/>
  <c r="B544" i="36"/>
  <c r="C544" i="36"/>
  <c r="B545" i="36"/>
  <c r="C545" i="36"/>
  <c r="B546" i="36"/>
  <c r="C546" i="36"/>
  <c r="B547" i="36"/>
  <c r="C547" i="36"/>
  <c r="B548" i="36"/>
  <c r="C548" i="36"/>
  <c r="B549" i="36"/>
  <c r="C549" i="36"/>
  <c r="B550" i="36"/>
  <c r="C550" i="36"/>
  <c r="B551" i="36"/>
  <c r="C551" i="36"/>
  <c r="B552" i="36"/>
  <c r="C552" i="36"/>
  <c r="B553" i="36"/>
  <c r="C553" i="36"/>
  <c r="B554" i="36"/>
  <c r="C554" i="36"/>
  <c r="B555" i="36"/>
  <c r="C555" i="36"/>
  <c r="B556" i="36"/>
  <c r="C556" i="36"/>
  <c r="B557" i="36"/>
  <c r="C557" i="36"/>
  <c r="B558" i="36"/>
  <c r="C558" i="36"/>
  <c r="B559" i="36"/>
  <c r="C559" i="36"/>
  <c r="B560" i="36"/>
  <c r="C560" i="36"/>
  <c r="B561" i="36"/>
  <c r="C561" i="36"/>
  <c r="B562" i="36"/>
  <c r="C562" i="36"/>
  <c r="B563" i="36"/>
  <c r="C563" i="36"/>
  <c r="B564" i="36"/>
  <c r="C564" i="36"/>
  <c r="B565" i="36"/>
  <c r="C565" i="36"/>
  <c r="B566" i="36"/>
  <c r="C566" i="36"/>
  <c r="B567" i="36"/>
  <c r="C567" i="36"/>
  <c r="B568" i="36"/>
  <c r="C568" i="36"/>
  <c r="B569" i="36"/>
  <c r="C569" i="36"/>
  <c r="B570" i="36"/>
  <c r="C570" i="36"/>
  <c r="B571" i="36"/>
  <c r="C571" i="36"/>
  <c r="B572" i="36"/>
  <c r="C572" i="36"/>
  <c r="B573" i="36"/>
  <c r="C573" i="36"/>
  <c r="B574" i="36"/>
  <c r="C574" i="36"/>
  <c r="B575" i="36"/>
  <c r="C575" i="36"/>
  <c r="B576" i="36"/>
  <c r="C576" i="36"/>
  <c r="B577" i="36"/>
  <c r="C577" i="36"/>
  <c r="B578" i="36"/>
  <c r="C578" i="36"/>
  <c r="B579" i="36"/>
  <c r="C579" i="36"/>
  <c r="B580" i="36"/>
  <c r="C580" i="36"/>
  <c r="B581" i="36"/>
  <c r="C581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B400" i="36"/>
  <c r="B401" i="36"/>
  <c r="C401" i="36"/>
  <c r="B402" i="36"/>
  <c r="C402" i="36"/>
  <c r="B403" i="36"/>
  <c r="C403" i="36"/>
  <c r="B404" i="36"/>
  <c r="C404" i="36"/>
  <c r="B405" i="36"/>
  <c r="C405" i="36"/>
  <c r="B406" i="36"/>
  <c r="C406" i="36"/>
  <c r="B407" i="36"/>
  <c r="C407" i="36"/>
  <c r="B408" i="36"/>
  <c r="C408" i="36"/>
  <c r="B409" i="36"/>
  <c r="C409" i="36"/>
  <c r="B410" i="36"/>
  <c r="C410" i="36"/>
  <c r="B411" i="36"/>
  <c r="C411" i="36"/>
  <c r="B412" i="36"/>
  <c r="C412" i="36"/>
  <c r="B413" i="36"/>
  <c r="C413" i="36"/>
  <c r="B414" i="36"/>
  <c r="C414" i="36"/>
  <c r="B415" i="36"/>
  <c r="C415" i="36"/>
  <c r="B416" i="36"/>
  <c r="C416" i="36"/>
  <c r="B417" i="36"/>
  <c r="C417" i="36"/>
  <c r="B418" i="36"/>
  <c r="C418" i="36"/>
  <c r="B419" i="36"/>
  <c r="C419" i="36"/>
  <c r="B420" i="36"/>
  <c r="C420" i="36"/>
  <c r="B421" i="36"/>
  <c r="C421" i="36"/>
  <c r="B422" i="36"/>
  <c r="C422" i="36"/>
  <c r="B423" i="36"/>
  <c r="C423" i="36"/>
  <c r="B424" i="36"/>
  <c r="C424" i="36"/>
  <c r="B425" i="36"/>
  <c r="C425" i="36"/>
  <c r="B426" i="36"/>
  <c r="C426" i="36"/>
  <c r="B427" i="36"/>
  <c r="C427" i="36"/>
  <c r="B428" i="36"/>
  <c r="C428" i="36"/>
  <c r="B429" i="36"/>
  <c r="C429" i="36"/>
  <c r="B430" i="36"/>
  <c r="C430" i="36"/>
  <c r="B431" i="36"/>
  <c r="C431" i="36"/>
  <c r="B432" i="36"/>
  <c r="C432" i="36"/>
  <c r="B433" i="36"/>
  <c r="C433" i="36"/>
  <c r="B434" i="36"/>
  <c r="C434" i="36"/>
  <c r="B435" i="36"/>
  <c r="C435" i="36"/>
  <c r="B436" i="36"/>
  <c r="C436" i="36"/>
  <c r="B437" i="36"/>
  <c r="C437" i="36"/>
  <c r="B438" i="36"/>
  <c r="C438" i="36"/>
  <c r="B439" i="36"/>
  <c r="C439" i="36"/>
  <c r="B440" i="36"/>
  <c r="C440" i="36"/>
  <c r="B441" i="36"/>
  <c r="C441" i="36"/>
  <c r="B442" i="36"/>
  <c r="C442" i="36"/>
  <c r="B443" i="36"/>
  <c r="C443" i="36"/>
  <c r="B444" i="36"/>
  <c r="C444" i="36"/>
  <c r="B445" i="36"/>
  <c r="C445" i="36"/>
  <c r="B446" i="36"/>
  <c r="C446" i="36"/>
  <c r="B447" i="36"/>
  <c r="C447" i="36"/>
  <c r="B448" i="36"/>
  <c r="C448" i="36"/>
  <c r="B449" i="36"/>
  <c r="C449" i="36"/>
  <c r="B450" i="36"/>
  <c r="C450" i="36"/>
  <c r="B451" i="36"/>
  <c r="C451" i="36"/>
  <c r="B452" i="36"/>
  <c r="C452" i="36"/>
  <c r="B453" i="36"/>
  <c r="C453" i="36"/>
  <c r="B454" i="36"/>
  <c r="C454" i="36"/>
  <c r="B455" i="36"/>
  <c r="C455" i="36"/>
  <c r="B456" i="36"/>
  <c r="C456" i="36"/>
  <c r="B457" i="36"/>
  <c r="C457" i="36"/>
  <c r="B458" i="36"/>
  <c r="C458" i="36"/>
  <c r="B459" i="36"/>
  <c r="C459" i="36"/>
  <c r="B460" i="36"/>
  <c r="C460" i="36"/>
  <c r="B461" i="36"/>
  <c r="C461" i="36"/>
  <c r="A263" i="36"/>
  <c r="A264" i="36"/>
  <c r="A265" i="36"/>
  <c r="A266" i="36"/>
  <c r="A267" i="36"/>
  <c r="A268" i="36"/>
  <c r="A269" i="36"/>
  <c r="A270" i="36"/>
  <c r="C270" i="36"/>
  <c r="A271" i="36"/>
  <c r="C271" i="36"/>
  <c r="A272" i="36"/>
  <c r="C272" i="36"/>
  <c r="A273" i="36"/>
  <c r="C273" i="36"/>
  <c r="A274" i="36"/>
  <c r="C274" i="36"/>
  <c r="A275" i="36"/>
  <c r="C275" i="36"/>
  <c r="A276" i="36"/>
  <c r="C276" i="36"/>
  <c r="A277" i="36"/>
  <c r="C277" i="36"/>
  <c r="A278" i="36"/>
  <c r="C278" i="36"/>
  <c r="A279" i="36"/>
  <c r="C279" i="36"/>
  <c r="A280" i="36"/>
  <c r="C280" i="36"/>
  <c r="A281" i="36"/>
  <c r="C281" i="36"/>
  <c r="A282" i="36"/>
  <c r="C282" i="36"/>
  <c r="A283" i="36"/>
  <c r="C283" i="36"/>
  <c r="A284" i="36"/>
  <c r="C284" i="36"/>
  <c r="A285" i="36"/>
  <c r="C285" i="36"/>
  <c r="A286" i="36"/>
  <c r="C286" i="36"/>
  <c r="A287" i="36"/>
  <c r="C287" i="36"/>
  <c r="A288" i="36"/>
  <c r="C288" i="36"/>
  <c r="A289" i="36"/>
  <c r="C289" i="36"/>
  <c r="A290" i="36"/>
  <c r="C290" i="36"/>
  <c r="A291" i="36"/>
  <c r="C291" i="36"/>
  <c r="A292" i="36"/>
  <c r="C292" i="36"/>
  <c r="A293" i="36"/>
  <c r="C293" i="36"/>
  <c r="A294" i="36"/>
  <c r="C294" i="36"/>
  <c r="A295" i="36"/>
  <c r="C295" i="36"/>
  <c r="A296" i="36"/>
  <c r="C296" i="36"/>
  <c r="A297" i="36"/>
  <c r="C297" i="36"/>
  <c r="A298" i="36"/>
  <c r="C298" i="36"/>
  <c r="A299" i="36"/>
  <c r="C299" i="36"/>
  <c r="A300" i="36"/>
  <c r="B300" i="36"/>
  <c r="A301" i="36"/>
  <c r="B301" i="36"/>
  <c r="C301" i="36"/>
  <c r="A302" i="36"/>
  <c r="B302" i="36"/>
  <c r="C302" i="36"/>
  <c r="A303" i="36"/>
  <c r="B303" i="36"/>
  <c r="C303" i="36"/>
  <c r="A304" i="36"/>
  <c r="B304" i="36"/>
  <c r="C304" i="36"/>
  <c r="A305" i="36"/>
  <c r="B305" i="36"/>
  <c r="C305" i="36"/>
  <c r="A306" i="36"/>
  <c r="B306" i="36"/>
  <c r="C306" i="36"/>
  <c r="A307" i="36"/>
  <c r="B307" i="36"/>
  <c r="C307" i="36"/>
  <c r="A308" i="36"/>
  <c r="B308" i="36"/>
  <c r="C308" i="36"/>
  <c r="A309" i="36"/>
  <c r="B309" i="36"/>
  <c r="C309" i="36"/>
  <c r="A310" i="36"/>
  <c r="B310" i="36"/>
  <c r="C310" i="36"/>
  <c r="A311" i="36"/>
  <c r="B311" i="36"/>
  <c r="C311" i="36"/>
  <c r="A312" i="36"/>
  <c r="B312" i="36"/>
  <c r="C312" i="36"/>
  <c r="A313" i="36"/>
  <c r="B313" i="36"/>
  <c r="C313" i="36"/>
  <c r="A314" i="36"/>
  <c r="B314" i="36"/>
  <c r="C314" i="36"/>
  <c r="A315" i="36"/>
  <c r="B315" i="36"/>
  <c r="C315" i="36"/>
  <c r="A316" i="36"/>
  <c r="B316" i="36"/>
  <c r="C316" i="36"/>
  <c r="A317" i="36"/>
  <c r="B317" i="36"/>
  <c r="C317" i="36"/>
  <c r="A318" i="36"/>
  <c r="B318" i="36"/>
  <c r="C318" i="36"/>
  <c r="A319" i="36"/>
  <c r="B319" i="36"/>
  <c r="C319" i="36"/>
  <c r="A320" i="36"/>
  <c r="B320" i="36"/>
  <c r="C320" i="36"/>
  <c r="A321" i="36"/>
  <c r="B321" i="36"/>
  <c r="C321" i="36"/>
  <c r="A322" i="36"/>
  <c r="B322" i="36"/>
  <c r="C322" i="36"/>
  <c r="A323" i="36"/>
  <c r="B323" i="36"/>
  <c r="C323" i="36"/>
  <c r="A324" i="36"/>
  <c r="B324" i="36"/>
  <c r="C324" i="36"/>
  <c r="A325" i="36"/>
  <c r="B325" i="36"/>
  <c r="C325" i="36"/>
  <c r="A326" i="36"/>
  <c r="B326" i="36"/>
  <c r="C326" i="36"/>
  <c r="A327" i="36"/>
  <c r="B327" i="36"/>
  <c r="C327" i="36"/>
  <c r="A328" i="36"/>
  <c r="B328" i="36"/>
  <c r="C328" i="36"/>
  <c r="A329" i="36"/>
  <c r="B329" i="36"/>
  <c r="C329" i="36"/>
  <c r="A330" i="36"/>
  <c r="B330" i="36"/>
  <c r="C330" i="36"/>
  <c r="A331" i="36"/>
  <c r="B331" i="36"/>
  <c r="C331" i="36"/>
  <c r="A332" i="36"/>
  <c r="B332" i="36"/>
  <c r="C332" i="36"/>
  <c r="A333" i="36"/>
  <c r="B333" i="36"/>
  <c r="C333" i="36"/>
  <c r="A334" i="36"/>
  <c r="B334" i="36"/>
  <c r="C334" i="36"/>
  <c r="A335" i="36"/>
  <c r="B335" i="36"/>
  <c r="C335" i="36"/>
  <c r="A336" i="36"/>
  <c r="B336" i="36"/>
  <c r="C336" i="36"/>
  <c r="A337" i="36"/>
  <c r="B337" i="36"/>
  <c r="C337" i="36"/>
  <c r="A338" i="36"/>
  <c r="B338" i="36"/>
  <c r="C338" i="36"/>
  <c r="A339" i="36"/>
  <c r="B339" i="36"/>
  <c r="C339" i="36"/>
  <c r="A340" i="36"/>
  <c r="B340" i="36"/>
  <c r="C340" i="36"/>
  <c r="A341" i="36"/>
  <c r="B341" i="36"/>
  <c r="C341" i="36"/>
  <c r="A342" i="36"/>
  <c r="B342" i="36"/>
  <c r="C342" i="36"/>
  <c r="A343" i="36"/>
  <c r="B343" i="36"/>
  <c r="C343" i="36"/>
  <c r="A344" i="36"/>
  <c r="B344" i="36"/>
  <c r="C344" i="36"/>
  <c r="A345" i="36"/>
  <c r="B345" i="36"/>
  <c r="C345" i="36"/>
  <c r="A346" i="36"/>
  <c r="B346" i="36"/>
  <c r="C346" i="36"/>
  <c r="A347" i="36"/>
  <c r="B347" i="36"/>
  <c r="C347" i="36"/>
  <c r="A348" i="36"/>
  <c r="B348" i="36"/>
  <c r="C348" i="36"/>
  <c r="A349" i="36"/>
  <c r="B349" i="36"/>
  <c r="C349" i="36"/>
  <c r="A350" i="36"/>
  <c r="B350" i="36"/>
  <c r="C350" i="36"/>
  <c r="A351" i="36"/>
  <c r="B351" i="36"/>
  <c r="C351" i="36"/>
  <c r="A352" i="36"/>
  <c r="B352" i="36"/>
  <c r="C352" i="36"/>
  <c r="A353" i="36"/>
  <c r="B353" i="36"/>
  <c r="C353" i="36"/>
  <c r="A354" i="36"/>
  <c r="B354" i="36"/>
  <c r="C354" i="36"/>
  <c r="A355" i="36"/>
  <c r="B355" i="36"/>
  <c r="C355" i="36"/>
  <c r="A356" i="36"/>
  <c r="B356" i="36"/>
  <c r="C356" i="36"/>
  <c r="A357" i="36"/>
  <c r="B357" i="36"/>
  <c r="C357" i="36"/>
  <c r="A358" i="36"/>
  <c r="B358" i="36"/>
  <c r="C358" i="36"/>
  <c r="A359" i="36"/>
  <c r="B359" i="36"/>
  <c r="C359" i="36"/>
  <c r="A360" i="36"/>
  <c r="B360" i="36"/>
  <c r="C360" i="36"/>
  <c r="A361" i="36"/>
  <c r="B361" i="36"/>
  <c r="C361" i="36"/>
  <c r="C6" i="3"/>
  <c r="C586" i="36"/>
  <c r="C590" i="36"/>
  <c r="C592" i="36"/>
  <c r="C594" i="36"/>
  <c r="C598" i="36"/>
  <c r="C600" i="36"/>
  <c r="K22" i="33"/>
  <c r="C602" i="36"/>
  <c r="C604" i="36"/>
  <c r="K26" i="33"/>
  <c r="C606" i="36"/>
  <c r="C608" i="36"/>
  <c r="C610" i="36"/>
  <c r="C611" i="36"/>
  <c r="C612" i="36"/>
  <c r="C614" i="36"/>
  <c r="C615" i="36"/>
  <c r="C616" i="36"/>
  <c r="C618" i="36"/>
  <c r="C619" i="36"/>
  <c r="D18" i="33"/>
  <c r="D19" i="33"/>
  <c r="D20" i="33"/>
  <c r="D21" i="33"/>
  <c r="D22" i="33"/>
  <c r="D23" i="33"/>
  <c r="D24" i="33"/>
  <c r="D25" i="33"/>
  <c r="D26" i="33"/>
  <c r="D27" i="33"/>
  <c r="D28" i="33"/>
  <c r="D29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F4" i="33"/>
  <c r="B583" i="36" s="1"/>
  <c r="F5" i="33"/>
  <c r="B584" i="36" s="1"/>
  <c r="F6" i="33"/>
  <c r="B585" i="36" s="1"/>
  <c r="F7" i="33"/>
  <c r="B586" i="36" s="1"/>
  <c r="F8" i="33"/>
  <c r="B587" i="36" s="1"/>
  <c r="F9" i="33"/>
  <c r="B588" i="36" s="1"/>
  <c r="F10" i="33"/>
  <c r="B589" i="36" s="1"/>
  <c r="F11" i="33"/>
  <c r="B590" i="36" s="1"/>
  <c r="F12" i="33"/>
  <c r="B591" i="36" s="1"/>
  <c r="F13" i="33"/>
  <c r="B592" i="36" s="1"/>
  <c r="F14" i="33"/>
  <c r="B593" i="36" s="1"/>
  <c r="F15" i="33"/>
  <c r="B594" i="36" s="1"/>
  <c r="F16" i="33"/>
  <c r="B595" i="36" s="1"/>
  <c r="F17" i="33"/>
  <c r="B596" i="36" s="1"/>
  <c r="F18" i="33"/>
  <c r="B597" i="36" s="1"/>
  <c r="F19" i="33"/>
  <c r="B598" i="36" s="1"/>
  <c r="F20" i="33"/>
  <c r="B599" i="36" s="1"/>
  <c r="F21" i="33"/>
  <c r="B600" i="36" s="1"/>
  <c r="F22" i="33"/>
  <c r="B601" i="36" s="1"/>
  <c r="F23" i="33"/>
  <c r="B602" i="36" s="1"/>
  <c r="F24" i="33"/>
  <c r="B603" i="36" s="1"/>
  <c r="F25" i="33"/>
  <c r="B604" i="36" s="1"/>
  <c r="F26" i="33"/>
  <c r="B605" i="36" s="1"/>
  <c r="F27" i="33"/>
  <c r="B606" i="36" s="1"/>
  <c r="F28" i="33"/>
  <c r="B607" i="36" s="1"/>
  <c r="F29" i="33"/>
  <c r="B608" i="36" s="1"/>
  <c r="B463" i="36"/>
  <c r="B464" i="36"/>
  <c r="B465" i="36"/>
  <c r="B466" i="36"/>
  <c r="B467" i="36"/>
  <c r="B468" i="36"/>
  <c r="B469" i="36"/>
  <c r="B470" i="36"/>
  <c r="B471" i="36"/>
  <c r="B472" i="36"/>
  <c r="B473" i="36"/>
  <c r="B474" i="36"/>
  <c r="B475" i="36"/>
  <c r="B476" i="36"/>
  <c r="B477" i="36"/>
  <c r="B478" i="36"/>
  <c r="B479" i="36"/>
  <c r="G26" i="38" l="1"/>
  <c r="I26" i="38" s="1"/>
  <c r="K26" i="38" s="1"/>
  <c r="G29" i="38"/>
  <c r="I29" i="38" s="1"/>
  <c r="G33" i="38"/>
  <c r="G37" i="38"/>
  <c r="G41" i="38"/>
  <c r="G44" i="38"/>
  <c r="G13" i="38"/>
  <c r="G17" i="38"/>
  <c r="G21" i="38"/>
  <c r="G25" i="38"/>
  <c r="I25" i="38" s="1"/>
  <c r="G30" i="38"/>
  <c r="I30" i="38" s="1"/>
  <c r="G34" i="38"/>
  <c r="G38" i="38"/>
  <c r="G42" i="38"/>
  <c r="G14" i="38"/>
  <c r="G18" i="38"/>
  <c r="G22" i="38"/>
  <c r="G27" i="38"/>
  <c r="I27" i="38" s="1"/>
  <c r="G31" i="38"/>
  <c r="I31" i="38" s="1"/>
  <c r="G35" i="38"/>
  <c r="G39" i="38"/>
  <c r="G43" i="38"/>
  <c r="G11" i="38"/>
  <c r="G15" i="38"/>
  <c r="G19" i="38"/>
  <c r="G23" i="38"/>
  <c r="G28" i="38"/>
  <c r="I28" i="38" s="1"/>
  <c r="G32" i="38"/>
  <c r="G36" i="38"/>
  <c r="G40" i="38"/>
  <c r="G12" i="38"/>
  <c r="G16" i="38"/>
  <c r="G20" i="38"/>
  <c r="G24" i="38"/>
  <c r="G10" i="38"/>
  <c r="K38" i="33"/>
  <c r="C617" i="36"/>
  <c r="K34" i="33"/>
  <c r="C613" i="36"/>
  <c r="K30" i="33"/>
  <c r="C609" i="36"/>
  <c r="C605" i="36"/>
  <c r="C601" i="36"/>
  <c r="C607" i="36"/>
  <c r="K28" i="33"/>
  <c r="K4" i="33"/>
  <c r="C583" i="36"/>
  <c r="K24" i="33"/>
  <c r="C603" i="36"/>
  <c r="K16" i="33"/>
  <c r="C595" i="36"/>
  <c r="K40" i="33"/>
  <c r="K32" i="33"/>
  <c r="K36" i="33"/>
  <c r="K39" i="33"/>
  <c r="K35" i="33"/>
  <c r="K31" i="33"/>
  <c r="K27" i="33"/>
  <c r="K23" i="33"/>
  <c r="K19" i="33"/>
  <c r="K15" i="33"/>
  <c r="K11" i="33"/>
  <c r="K7" i="33"/>
  <c r="K37" i="33"/>
  <c r="K33" i="33"/>
  <c r="K29" i="33"/>
  <c r="K25" i="33"/>
  <c r="K21" i="33"/>
  <c r="K13" i="33"/>
  <c r="I32" i="38" l="1"/>
  <c r="K32" i="38" s="1"/>
  <c r="I35" i="38"/>
  <c r="K35" i="38" s="1"/>
  <c r="I17" i="38"/>
  <c r="K17" i="38" s="1"/>
  <c r="I24" i="38"/>
  <c r="K24" i="38" s="1"/>
  <c r="I11" i="38"/>
  <c r="K11" i="38" s="1"/>
  <c r="I33" i="38"/>
  <c r="K33" i="38" s="1"/>
  <c r="I40" i="38"/>
  <c r="K40" i="38" s="1"/>
  <c r="I16" i="38"/>
  <c r="K16" i="38" s="1"/>
  <c r="I36" i="38"/>
  <c r="K36" i="38" s="1"/>
  <c r="I19" i="38"/>
  <c r="K19" i="38" s="1"/>
  <c r="I39" i="38"/>
  <c r="K39" i="38" s="1"/>
  <c r="I22" i="38"/>
  <c r="K22" i="38" s="1"/>
  <c r="I38" i="38"/>
  <c r="K38" i="38" s="1"/>
  <c r="I21" i="38"/>
  <c r="K21" i="38" s="1"/>
  <c r="I41" i="38"/>
  <c r="K41" i="38" s="1"/>
  <c r="I12" i="38"/>
  <c r="K12" i="38" s="1"/>
  <c r="I15" i="38"/>
  <c r="K15" i="38" s="1"/>
  <c r="I18" i="38"/>
  <c r="K18" i="38" s="1"/>
  <c r="I34" i="38"/>
  <c r="K34" i="38" s="1"/>
  <c r="I37" i="38"/>
  <c r="K37" i="38" s="1"/>
  <c r="I14" i="38"/>
  <c r="K14" i="38" s="1"/>
  <c r="I13" i="38"/>
  <c r="K13" i="38" s="1"/>
  <c r="I20" i="38"/>
  <c r="K20" i="38" s="1"/>
  <c r="I23" i="38"/>
  <c r="K23" i="38" s="1"/>
  <c r="I43" i="38"/>
  <c r="K43" i="38" s="1"/>
  <c r="I42" i="38"/>
  <c r="K42" i="38" s="1"/>
  <c r="I44" i="38"/>
  <c r="K44" i="38" s="1"/>
  <c r="K31" i="38"/>
  <c r="K30" i="38"/>
  <c r="K27" i="38"/>
  <c r="K29" i="38"/>
  <c r="K25" i="38"/>
  <c r="K28" i="38"/>
  <c r="I10" i="38"/>
  <c r="K10" i="38" s="1"/>
  <c r="G45" i="38"/>
  <c r="C596" i="36"/>
  <c r="K17" i="33"/>
  <c r="C587" i="36"/>
  <c r="K8" i="33"/>
  <c r="C588" i="36"/>
  <c r="K9" i="33"/>
  <c r="C597" i="36"/>
  <c r="K18" i="33"/>
  <c r="K14" i="33"/>
  <c r="C593" i="36"/>
  <c r="K10" i="33"/>
  <c r="C589" i="36"/>
  <c r="C591" i="36"/>
  <c r="K12" i="33"/>
  <c r="C599" i="36"/>
  <c r="K20" i="33"/>
  <c r="I45" i="38" l="1"/>
  <c r="B58" i="4" s="1"/>
  <c r="C269" i="36"/>
  <c r="C268" i="36"/>
  <c r="C267" i="36"/>
  <c r="C266" i="36"/>
  <c r="C265" i="36"/>
  <c r="C264" i="36"/>
  <c r="C263" i="36"/>
  <c r="C57" i="10" l="1"/>
  <c r="D57" i="10" s="1"/>
  <c r="C584" i="36" l="1"/>
  <c r="K5" i="33"/>
  <c r="K6" i="33"/>
  <c r="C585" i="36"/>
  <c r="A2" i="36"/>
  <c r="A582" i="36" l="1"/>
  <c r="G43" i="1" l="1"/>
  <c r="B399" i="36" s="1"/>
  <c r="G42" i="1"/>
  <c r="B398" i="36" s="1"/>
  <c r="G41" i="1"/>
  <c r="B397" i="36" s="1"/>
  <c r="G40" i="1"/>
  <c r="B396" i="36" s="1"/>
  <c r="G39" i="1"/>
  <c r="B395" i="36" s="1"/>
  <c r="G38" i="1"/>
  <c r="B394" i="36" s="1"/>
  <c r="G37" i="1"/>
  <c r="B393" i="36" s="1"/>
  <c r="G36" i="1"/>
  <c r="B392" i="36" s="1"/>
  <c r="G35" i="1"/>
  <c r="B391" i="36" s="1"/>
  <c r="G34" i="1"/>
  <c r="B390" i="36" s="1"/>
  <c r="G33" i="1"/>
  <c r="B389" i="36" s="1"/>
  <c r="G32" i="1"/>
  <c r="B388" i="36" s="1"/>
  <c r="C43" i="1"/>
  <c r="B299" i="36" s="1"/>
  <c r="C42" i="1"/>
  <c r="B298" i="36" s="1"/>
  <c r="C41" i="1"/>
  <c r="B297" i="36" s="1"/>
  <c r="C40" i="1"/>
  <c r="B296" i="36" s="1"/>
  <c r="C39" i="1"/>
  <c r="B295" i="36" s="1"/>
  <c r="C38" i="1"/>
  <c r="B294" i="36" s="1"/>
  <c r="C37" i="1"/>
  <c r="B293" i="36" s="1"/>
  <c r="C36" i="1"/>
  <c r="B292" i="36" s="1"/>
  <c r="C35" i="1"/>
  <c r="B291" i="36" s="1"/>
  <c r="C34" i="1"/>
  <c r="B290" i="36" s="1"/>
  <c r="C33" i="1"/>
  <c r="B289" i="36" s="1"/>
  <c r="C32" i="1"/>
  <c r="B288" i="36" s="1"/>
  <c r="C31" i="1"/>
  <c r="B287" i="36" s="1"/>
  <c r="C30" i="1"/>
  <c r="B286" i="36" s="1"/>
  <c r="C29" i="1"/>
  <c r="B285" i="36" s="1"/>
  <c r="F3" i="33" l="1"/>
  <c r="B582" i="36" s="1"/>
  <c r="G18" i="1" l="1"/>
  <c r="B374" i="36" s="1"/>
  <c r="C462" i="36" l="1"/>
  <c r="C362" i="36"/>
  <c r="C262" i="36"/>
  <c r="A262" i="36"/>
  <c r="G14" i="1" l="1"/>
  <c r="B370" i="36" s="1"/>
  <c r="G9" i="1"/>
  <c r="B365" i="36" s="1"/>
  <c r="G16" i="1" l="1"/>
  <c r="B372" i="36" s="1"/>
  <c r="E6" i="2" l="1"/>
  <c r="B462" i="36" s="1"/>
  <c r="C2" i="36" l="1"/>
  <c r="G31" i="1" l="1"/>
  <c r="B387" i="36" s="1"/>
  <c r="G8" i="3" l="1"/>
  <c r="G9" i="3"/>
  <c r="G10" i="3"/>
  <c r="G11" i="3"/>
  <c r="G12" i="3"/>
  <c r="G13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7" i="3"/>
  <c r="B2" i="36" l="1"/>
  <c r="C6" i="2"/>
  <c r="D6" i="2"/>
  <c r="F61" i="2"/>
  <c r="B12" i="4" s="1"/>
  <c r="C16" i="1"/>
  <c r="B272" i="36" s="1"/>
  <c r="C17" i="1"/>
  <c r="B273" i="36" s="1"/>
  <c r="C18" i="1"/>
  <c r="B274" i="36" s="1"/>
  <c r="C19" i="1"/>
  <c r="B275" i="36" s="1"/>
  <c r="C20" i="1"/>
  <c r="B276" i="36" s="1"/>
  <c r="C21" i="1"/>
  <c r="B277" i="36" s="1"/>
  <c r="C22" i="1"/>
  <c r="B278" i="36" s="1"/>
  <c r="C23" i="1"/>
  <c r="B279" i="36" s="1"/>
  <c r="C24" i="1"/>
  <c r="B280" i="36" s="1"/>
  <c r="C25" i="1"/>
  <c r="B281" i="36" s="1"/>
  <c r="C26" i="1"/>
  <c r="B282" i="36" s="1"/>
  <c r="C27" i="1"/>
  <c r="B283" i="36" s="1"/>
  <c r="C28" i="1"/>
  <c r="B284" i="36" s="1"/>
  <c r="C7" i="1"/>
  <c r="B263" i="36" s="1"/>
  <c r="C8" i="1"/>
  <c r="B264" i="36" s="1"/>
  <c r="C9" i="1"/>
  <c r="B265" i="36" s="1"/>
  <c r="C10" i="1"/>
  <c r="B266" i="36" s="1"/>
  <c r="C11" i="1"/>
  <c r="B267" i="36" s="1"/>
  <c r="C12" i="1"/>
  <c r="B268" i="36" s="1"/>
  <c r="C13" i="1"/>
  <c r="B269" i="36" s="1"/>
  <c r="C14" i="1"/>
  <c r="B270" i="36" s="1"/>
  <c r="C15" i="1"/>
  <c r="B271" i="36" s="1"/>
  <c r="C6" i="1"/>
  <c r="B262" i="36" s="1"/>
  <c r="G7" i="1"/>
  <c r="B363" i="36" s="1"/>
  <c r="G8" i="1"/>
  <c r="B364" i="36" s="1"/>
  <c r="G10" i="1"/>
  <c r="B366" i="36" s="1"/>
  <c r="G11" i="1"/>
  <c r="B367" i="36" s="1"/>
  <c r="G12" i="1"/>
  <c r="B368" i="36" s="1"/>
  <c r="G13" i="1"/>
  <c r="B369" i="36" s="1"/>
  <c r="G15" i="1"/>
  <c r="B371" i="36" s="1"/>
  <c r="G17" i="1"/>
  <c r="B373" i="36" s="1"/>
  <c r="G19" i="1"/>
  <c r="B375" i="36" s="1"/>
  <c r="G20" i="1"/>
  <c r="B376" i="36" s="1"/>
  <c r="G21" i="1"/>
  <c r="B377" i="36" s="1"/>
  <c r="G22" i="1"/>
  <c r="B378" i="36" s="1"/>
  <c r="G23" i="1"/>
  <c r="B379" i="36" s="1"/>
  <c r="G24" i="1"/>
  <c r="B380" i="36" s="1"/>
  <c r="G25" i="1"/>
  <c r="B381" i="36" s="1"/>
  <c r="G26" i="1"/>
  <c r="B382" i="36" s="1"/>
  <c r="G27" i="1"/>
  <c r="B383" i="36" s="1"/>
  <c r="G28" i="1"/>
  <c r="B384" i="36" s="1"/>
  <c r="G29" i="1"/>
  <c r="B385" i="36" s="1"/>
  <c r="G30" i="1"/>
  <c r="B386" i="36" s="1"/>
  <c r="G6" i="1"/>
  <c r="B362" i="36" s="1"/>
  <c r="D248" i="3"/>
  <c r="B38" i="4" s="1"/>
  <c r="I51" i="33"/>
  <c r="H44" i="1"/>
  <c r="B14" i="4" s="1"/>
  <c r="G40" i="19"/>
  <c r="G41" i="19"/>
  <c r="G42" i="19"/>
  <c r="G43" i="19"/>
  <c r="G44" i="19"/>
  <c r="G39" i="19"/>
  <c r="G30" i="19"/>
  <c r="G31" i="19"/>
  <c r="G32" i="19"/>
  <c r="G33" i="19"/>
  <c r="G34" i="19"/>
  <c r="G29" i="19"/>
  <c r="E47" i="19"/>
  <c r="G23" i="19"/>
  <c r="G22" i="19"/>
  <c r="G21" i="19"/>
  <c r="G19" i="19"/>
  <c r="G14" i="19"/>
  <c r="G13" i="19"/>
  <c r="G12" i="19"/>
  <c r="G11" i="19"/>
  <c r="G10" i="19"/>
  <c r="G9" i="19"/>
  <c r="E26" i="4"/>
  <c r="B272" i="10"/>
  <c r="B273" i="10"/>
  <c r="B274" i="10"/>
  <c r="G51" i="33"/>
  <c r="B40" i="4" s="1"/>
  <c r="H51" i="33"/>
  <c r="D44" i="1"/>
  <c r="B36" i="4" s="1"/>
  <c r="C400" i="36" l="1"/>
  <c r="C300" i="36"/>
  <c r="C244" i="36"/>
  <c r="C517" i="36"/>
  <c r="G45" i="19"/>
  <c r="E48" i="19" s="1"/>
  <c r="G24" i="19"/>
  <c r="G25" i="19" s="1"/>
  <c r="G15" i="19"/>
  <c r="G35" i="19"/>
  <c r="C6" i="10"/>
  <c r="B60" i="4" l="1"/>
  <c r="B32" i="4"/>
  <c r="B62" i="4" l="1"/>
  <c r="B65" i="4" l="1"/>
  <c r="C5" i="10"/>
  <c r="C582" i="36"/>
  <c r="J51" i="33"/>
  <c r="C630" i="36" s="1"/>
  <c r="K3" i="33"/>
  <c r="K51" i="33" s="1"/>
  <c r="C7" i="10" s="1"/>
  <c r="C8" i="10" l="1"/>
  <c r="G133" i="37"/>
  <c r="C59" i="10"/>
  <c r="C61" i="10" s="1"/>
  <c r="C63" i="10" l="1"/>
</calcChain>
</file>

<file path=xl/sharedStrings.xml><?xml version="1.0" encoding="utf-8"?>
<sst xmlns="http://schemas.openxmlformats.org/spreadsheetml/2006/main" count="941" uniqueCount="600">
  <si>
    <t xml:space="preserve">                                </t>
  </si>
  <si>
    <t xml:space="preserve">INVENTARIO FISICO DE MOEDAS </t>
  </si>
  <si>
    <t xml:space="preserve">QUANT.MOEDAS </t>
  </si>
  <si>
    <t>ENTRADAS DO DIA</t>
  </si>
  <si>
    <t>TOTAL DE MOEDAS</t>
  </si>
  <si>
    <t xml:space="preserve">                                                                        </t>
  </si>
  <si>
    <t>SAIDAS  DO  DIA</t>
  </si>
  <si>
    <t xml:space="preserve">CUSTODIA DO DIA </t>
  </si>
  <si>
    <t xml:space="preserve">VALOR TOTAL </t>
  </si>
  <si>
    <t xml:space="preserve">    CUSTODIA ANTERIOR</t>
  </si>
  <si>
    <t>GTV</t>
  </si>
  <si>
    <t>TOTAL</t>
  </si>
  <si>
    <t xml:space="preserve"> </t>
  </si>
  <si>
    <t>RECOLHIMENTO AGENCIAS</t>
  </si>
  <si>
    <t>TOTAL DAS ENTRADAS</t>
  </si>
  <si>
    <t>SALDO DISPONÍVEL</t>
  </si>
  <si>
    <t xml:space="preserve">Nº GTV </t>
  </si>
  <si>
    <t>DATA:</t>
  </si>
  <si>
    <t>CLIENTE  BANESTES</t>
  </si>
  <si>
    <t>SALDO DISPONÍVEL AS 08:30</t>
  </si>
  <si>
    <t xml:space="preserve">                                        </t>
  </si>
  <si>
    <t>Total diferenças de Agências</t>
  </si>
  <si>
    <t>Total diferenças de Cash</t>
  </si>
  <si>
    <t>SALDO ATUAL</t>
  </si>
  <si>
    <t>COMPOSIÇÃO DO</t>
  </si>
  <si>
    <t>NUMERÁRIO</t>
  </si>
  <si>
    <t>R$   1,00</t>
  </si>
  <si>
    <t>R$   2,00</t>
  </si>
  <si>
    <t>R$   5,00</t>
  </si>
  <si>
    <t>R$  10,00</t>
  </si>
  <si>
    <t>R$  50,00</t>
  </si>
  <si>
    <t>R$ 100,00</t>
  </si>
  <si>
    <t xml:space="preserve">TOTAL  </t>
  </si>
  <si>
    <t xml:space="preserve"> TOTAL GERAL</t>
  </si>
  <si>
    <t>Diferença</t>
  </si>
  <si>
    <t/>
  </si>
  <si>
    <t>TOTAL SAIDAS</t>
  </si>
  <si>
    <t xml:space="preserve">SALDO DIA ANTERIOR          </t>
  </si>
  <si>
    <t>RECOLHIMENTO AGENCIAS BANESTES</t>
  </si>
  <si>
    <t xml:space="preserve">  </t>
  </si>
  <si>
    <t>RECOLHIMENTO CLIENTE</t>
  </si>
  <si>
    <t>R$  50,00 NOVA FAMILIA</t>
  </si>
  <si>
    <t xml:space="preserve">R$  20,00 </t>
  </si>
  <si>
    <t>VALOR</t>
  </si>
  <si>
    <t>DATA</t>
  </si>
  <si>
    <t>VALOR GTV</t>
  </si>
  <si>
    <t>IDENTIFICAÇAO</t>
  </si>
  <si>
    <t>.</t>
  </si>
  <si>
    <t>FILIAL:</t>
  </si>
  <si>
    <t>UTILIZAVEL</t>
  </si>
  <si>
    <t>CEDULAS</t>
  </si>
  <si>
    <t>R$  2,00 NOVA FAMILIA</t>
  </si>
  <si>
    <t>R$  5,00 NOVA FAMILIA</t>
  </si>
  <si>
    <t>R$  10,00 NOVA FAMILIA</t>
  </si>
  <si>
    <t>R$  20,00 NOVA FAMILIA</t>
  </si>
  <si>
    <t>RECOLHIMENTO REJEIÇÃO</t>
  </si>
  <si>
    <t>DIFERENÇA</t>
  </si>
  <si>
    <t>NUMERAÇAO BOLETAS</t>
  </si>
  <si>
    <t>TIPO DE CÉDULA</t>
  </si>
  <si>
    <t>Nº SÉRIE CÉDULAS</t>
  </si>
  <si>
    <t>VALOR DA CÉDULAS</t>
  </si>
  <si>
    <t xml:space="preserve">CLIENTE </t>
  </si>
  <si>
    <t xml:space="preserve">VALOR </t>
  </si>
  <si>
    <t xml:space="preserve">CONFERENTE </t>
  </si>
  <si>
    <t>CAM</t>
  </si>
  <si>
    <t xml:space="preserve">HORA </t>
  </si>
  <si>
    <t xml:space="preserve">AGENCIA </t>
  </si>
  <si>
    <t>DATA DO SERVIÇO</t>
  </si>
  <si>
    <t>NOME DO CASH</t>
  </si>
  <si>
    <t>TOTAL:</t>
  </si>
  <si>
    <t>SERVIÇOS EMERGENCIAL</t>
  </si>
  <si>
    <t>REMESSAS DE SERVIÇOS EMERGENCIAIS</t>
  </si>
  <si>
    <t>REMESSAS DE CASH's DIÁRIO</t>
  </si>
  <si>
    <t>AGÊNCIA</t>
  </si>
  <si>
    <t>ENTRADAS CUSTÓDIA DA BRINKS</t>
  </si>
  <si>
    <t>SAÍDAS CUSTÓDIA DA BRINKS</t>
  </si>
  <si>
    <t>TOTAL SALDO CUSTODIA BASE</t>
  </si>
  <si>
    <t>RECOLHIMENTO TOTAL</t>
  </si>
  <si>
    <t>RECOLHIMENTO CASSETES</t>
  </si>
  <si>
    <t>TOTAIS:</t>
  </si>
  <si>
    <t>RECOLHIMENTO CLIENTES - BANESTES</t>
  </si>
  <si>
    <t>GV BUS LARANJEIRAS</t>
  </si>
  <si>
    <t>GV BUS VILA VELHA</t>
  </si>
  <si>
    <t>GV BUS CAMPO GRANDE</t>
  </si>
  <si>
    <t>GV BUS UFES</t>
  </si>
  <si>
    <t>UNIMAR TRANSPORTES</t>
  </si>
  <si>
    <t>MAPA VITÓRIA</t>
  </si>
  <si>
    <t>VITÓRIA</t>
  </si>
  <si>
    <t>CEDULAS PARA COLAR</t>
  </si>
  <si>
    <t xml:space="preserve">RESIDUO COFRE </t>
  </si>
  <si>
    <t>MOEDAS A CONFERIR</t>
  </si>
  <si>
    <t>RESIDUOS DE PROCESSAMENTO</t>
  </si>
  <si>
    <t>ESPÉCIE</t>
  </si>
  <si>
    <t>VITORIA</t>
  </si>
  <si>
    <t>REMESSAS DIÁRIO</t>
  </si>
  <si>
    <t>TRANSITO</t>
  </si>
  <si>
    <t>A CONFERIR</t>
  </si>
  <si>
    <t>MOEDAS</t>
  </si>
  <si>
    <t xml:space="preserve">CASHS DIA SEGUINTE </t>
  </si>
  <si>
    <t xml:space="preserve">REMESSA DIA SEGUINTE  </t>
  </si>
  <si>
    <t>TOTAL DE DIFERENÇAS:</t>
  </si>
  <si>
    <t xml:space="preserve">REMESSAS CASH's DIA SEGUINTE </t>
  </si>
  <si>
    <t>BENTO FERREIRA</t>
  </si>
  <si>
    <t>EMPRESARIAL CIVIT</t>
  </si>
  <si>
    <t>ITAPARICA</t>
  </si>
  <si>
    <t>CARIACICA</t>
  </si>
  <si>
    <t>BELA AURORA</t>
  </si>
  <si>
    <t>FEU ROSA</t>
  </si>
  <si>
    <t>IBES</t>
  </si>
  <si>
    <t>CAMPO GRANDE</t>
  </si>
  <si>
    <t>COB</t>
  </si>
  <si>
    <t>CID</t>
  </si>
  <si>
    <t>IDENTIFICAÇÃO DO COB</t>
  </si>
  <si>
    <t>VIAÇÃO ALVORADA</t>
  </si>
  <si>
    <t>IFE MODA FASHION - 2095</t>
  </si>
  <si>
    <t>RECOLHIMENTO</t>
  </si>
  <si>
    <t>SUPRIMENTO</t>
  </si>
  <si>
    <t>AGÊNCIAS</t>
  </si>
  <si>
    <t>AFONSO CLÁUDIO</t>
  </si>
  <si>
    <t>AGUA DOCE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</si>
  <si>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</si>
  <si>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</si>
  <si>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</si>
  <si>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</si>
  <si>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</si>
  <si>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</si>
  <si>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</si>
  <si>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</si>
  <si>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</si>
  <si>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</si>
  <si>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BARRA DO RIACHO</t>
  </si>
  <si>
    <t>BERNARDO HORTA</t>
  </si>
  <si>
    <t>BNH</t>
  </si>
  <si>
    <t>BOA ESPERANÇA</t>
  </si>
  <si>
    <t>BOA VISTA</t>
  </si>
  <si>
    <t>BOM JESUS DO NORTE</t>
  </si>
  <si>
    <t>BRAÇO DO RIO</t>
  </si>
  <si>
    <t>BREJETUBA</t>
  </si>
  <si>
    <t>CACHOEIRO DE ITAPEMIRIM</t>
  </si>
  <si>
    <t>CASTELO</t>
  </si>
  <si>
    <t>CEASA</t>
  </si>
  <si>
    <t>CENTRAL</t>
  </si>
  <si>
    <t>COBILÂNDIA</t>
  </si>
  <si>
    <t>COLATINA</t>
  </si>
  <si>
    <t>CONCEIÇÃO DA BARRA</t>
  </si>
  <si>
    <t>CONCEIÇÃO DO CASTELO</t>
  </si>
  <si>
    <t>COQUEIRAL DE ARACRUZ</t>
  </si>
  <si>
    <t>DIVINO SÃO LOURENÇO</t>
  </si>
  <si>
    <t>DOMINGOS MARTINS</t>
  </si>
  <si>
    <t>DORES DO RIO PRETO</t>
  </si>
  <si>
    <t>ECOPORANGA</t>
  </si>
  <si>
    <t>EMPRESARIAL CAMPO GRANDE</t>
  </si>
  <si>
    <t>ESPLANADA</t>
  </si>
  <si>
    <t>FUNDÃO</t>
  </si>
  <si>
    <t>GLÓRIA</t>
  </si>
  <si>
    <t>GOIABEIRAS</t>
  </si>
  <si>
    <t>GOVERNADOR LINDEMBERG</t>
  </si>
  <si>
    <t>GRACIANO NEVES</t>
  </si>
  <si>
    <t>GUAÇUÍ</t>
  </si>
  <si>
    <t>GUARANA</t>
  </si>
  <si>
    <t>GUARAPARI</t>
  </si>
  <si>
    <t>GURIRI</t>
  </si>
  <si>
    <t>IBATIBA</t>
  </si>
  <si>
    <t>IBIRAÇU</t>
  </si>
  <si>
    <t>IBITIRAMA</t>
  </si>
  <si>
    <t>ICONHA</t>
  </si>
  <si>
    <t>IRUPI</t>
  </si>
  <si>
    <t>ITACIBÁ</t>
  </si>
  <si>
    <t>ITAGUAÇU</t>
  </si>
  <si>
    <t>ITAIPAVA</t>
  </si>
  <si>
    <t>ITAOCA DA PEDRA</t>
  </si>
  <si>
    <t>ITAPEMIRIM</t>
  </si>
  <si>
    <t>ITAPOÃ</t>
  </si>
  <si>
    <t>ITARANA</t>
  </si>
  <si>
    <t>IÚNA</t>
  </si>
  <si>
    <t>JACARAÍPE</t>
  </si>
  <si>
    <t>JACUPEMBA</t>
  </si>
  <si>
    <t>JAGUARÉ</t>
  </si>
  <si>
    <t>JARDIM AMÉRICA</t>
  </si>
  <si>
    <t>JARDIM CAMBURI</t>
  </si>
  <si>
    <t>JARDIM DA PENHA</t>
  </si>
  <si>
    <t>JARDIM LIMOEIRO</t>
  </si>
  <si>
    <t>JERÔNIMO MONTEIRO</t>
  </si>
  <si>
    <t>JOÃO NEIVA</t>
  </si>
  <si>
    <t>JUCUTUQUARA</t>
  </si>
  <si>
    <t>JUPARANÃ</t>
  </si>
  <si>
    <t>LARANJA DA TERRA</t>
  </si>
  <si>
    <t>LARANJEIRAS</t>
  </si>
  <si>
    <t>LINHARES</t>
  </si>
  <si>
    <t>MANTENÓPOLIS</t>
  </si>
  <si>
    <t>MARATAÍZES</t>
  </si>
  <si>
    <t>MARECHAL FLORIANO</t>
  </si>
  <si>
    <t>MARILÂNDIA</t>
  </si>
  <si>
    <t>MARUÍPE</t>
  </si>
  <si>
    <t>MIMOSO DO SUL</t>
  </si>
  <si>
    <t>MONTANHA</t>
  </si>
  <si>
    <t>MOSCOSO</t>
  </si>
  <si>
    <t>MUCURICI</t>
  </si>
  <si>
    <t>MUNIZ FREIRE</t>
  </si>
  <si>
    <t>MUQUI</t>
  </si>
  <si>
    <t>MUQUIÇABA</t>
  </si>
  <si>
    <t>NOVA ALMEIDA</t>
  </si>
  <si>
    <t>NOVA VENÉCIA</t>
  </si>
  <si>
    <t>PA ASSEMBLÉIA LEGISLATIVA (AG 271)</t>
  </si>
  <si>
    <t>PA BEBEDOURO - LINHARES (AG 124)</t>
  </si>
  <si>
    <t>PA ESCELSA (AG 107)</t>
  </si>
  <si>
    <t>PA FÓRUM CARIACICA (AG 105)</t>
  </si>
  <si>
    <t>PA FÓRUM COLATINA (AG 117)</t>
  </si>
  <si>
    <t>PA FÓRUM SERRA (AG 110)</t>
  </si>
  <si>
    <t>PA FÓRUM VILA VELHA (AG 91)</t>
  </si>
  <si>
    <t>PA FÓRUM VITÓRIA (AG 104)</t>
  </si>
  <si>
    <t>PA HOSPITAL POLÍCIA MILITAR (AG 236)</t>
  </si>
  <si>
    <t>PA ITAIPAVA (AG 199)</t>
  </si>
  <si>
    <t>PA MARCÍLIO DE NORONHA (AG 92)</t>
  </si>
  <si>
    <t>PA PREFEITURA ANCHIETA (AG 156)</t>
  </si>
  <si>
    <t>PA PREFEITURA SERRA (AG 110)</t>
  </si>
  <si>
    <t>PA QUARTEL POLÍCIA MILITAR (AG 51)</t>
  </si>
  <si>
    <t>PA REDE GAZETEA (AG 236)</t>
  </si>
  <si>
    <t>PA SANTO ANTONIO DO CANAÃ (AG 158)</t>
  </si>
  <si>
    <t>PA SHOPPING NORTE SUL (AG 110)</t>
  </si>
  <si>
    <t>PA TRIBUNAL DE CONTAS (AG 271)</t>
  </si>
  <si>
    <t>PANCAS</t>
  </si>
  <si>
    <t>PEDRA AZUL</t>
  </si>
  <si>
    <t>PEDRO CANÁRIO</t>
  </si>
  <si>
    <t>PINHEIROS</t>
  </si>
  <si>
    <t>PIÚMA</t>
  </si>
  <si>
    <t>PONTO BELO</t>
  </si>
  <si>
    <t>PORTO CANOA</t>
  </si>
  <si>
    <t>PRAIA DO CANTO</t>
  </si>
  <si>
    <t>PRAIA DO SUÁ</t>
  </si>
  <si>
    <t>PRESIDENTE KENNEDY</t>
  </si>
  <si>
    <t>RETA DA PENHA</t>
  </si>
  <si>
    <t>RIO BANANAL</t>
  </si>
  <si>
    <t>RIO NOVO DO SUL</t>
  </si>
  <si>
    <t>SANTO ANTÔNIO</t>
  </si>
  <si>
    <t>SÃO DOMINGOS NORTE</t>
  </si>
  <si>
    <t>SÃO GABRIEL PALHA</t>
  </si>
  <si>
    <t>SÃO JOSÉ CALÇADO</t>
  </si>
  <si>
    <t>SÃO MATEUS</t>
  </si>
  <si>
    <t>SÃO PEDRO</t>
  </si>
  <si>
    <t>SÃO ROQUE CANAÃ</t>
  </si>
  <si>
    <t>SÃO SILVANO</t>
  </si>
  <si>
    <t>SÃO TORQUATO</t>
  </si>
  <si>
    <t>SERRA</t>
  </si>
  <si>
    <t>SHOPPING VILA VELHA</t>
  </si>
  <si>
    <t>SOORETAMA</t>
  </si>
  <si>
    <t>TERRA VERMELHA</t>
  </si>
  <si>
    <t>TRIBUNAL DE JUSTIÇA</t>
  </si>
  <si>
    <t>VALORES ENSEADA</t>
  </si>
  <si>
    <t>VARGEM ALTA</t>
  </si>
  <si>
    <t>VENDA NOVA IMIGRANTE</t>
  </si>
  <si>
    <t>VIANA</t>
  </si>
  <si>
    <t>VILA PAVÃO</t>
  </si>
  <si>
    <t>VILA VALÉRIO</t>
  </si>
  <si>
    <t>VILA VELHA</t>
  </si>
  <si>
    <t>CIDs</t>
  </si>
  <si>
    <t>PA's</t>
  </si>
  <si>
    <t>SANTA LEOPOLDINA</t>
  </si>
  <si>
    <t>RECOLHIMENTO DE CLIENTES E COBs BANESTES</t>
  </si>
  <si>
    <t>CLIENTE</t>
  </si>
  <si>
    <t>HOSPITAL SANTA RITA</t>
  </si>
  <si>
    <t xml:space="preserve">NOVA TRANSPORTES </t>
  </si>
  <si>
    <t xml:space="preserve">REDE DE POSTO SAGUI </t>
  </si>
  <si>
    <t xml:space="preserve">VIAÇÃO SANREMO </t>
  </si>
  <si>
    <t xml:space="preserve">VIAÇÃO SANTA ZITA </t>
  </si>
  <si>
    <t xml:space="preserve">VIAÇÃO TABUAZEIRO </t>
  </si>
  <si>
    <t>Nº CLIENTE</t>
  </si>
  <si>
    <t xml:space="preserve">CID </t>
  </si>
  <si>
    <t xml:space="preserve"> ATM</t>
  </si>
  <si>
    <t>PATRIMÔNIO</t>
  </si>
  <si>
    <t>SUPERMERCADO CARONE ITAPOÃ</t>
  </si>
  <si>
    <t>SUPERMERCADO PERIM ARIBIRI</t>
  </si>
  <si>
    <t>PREFEITURA MUNICIPAL VILA VELHA</t>
  </si>
  <si>
    <t>SUPERMERCADO PERIM - VILA VELHA</t>
  </si>
  <si>
    <t>SUPERMERCADO EXTRAPLUS</t>
  </si>
  <si>
    <t>QUARTEL DA PM</t>
  </si>
  <si>
    <t>PRAIA DO MORRO</t>
  </si>
  <si>
    <t>EPA LARANJEIRAS</t>
  </si>
  <si>
    <t>HORTOMERCADO</t>
  </si>
  <si>
    <t>PRODEST</t>
  </si>
  <si>
    <t>IESP</t>
  </si>
  <si>
    <t>SEDU</t>
  </si>
  <si>
    <t>SHOPPING JARDINS</t>
  </si>
  <si>
    <t>SAM'S CLUB VITÓRIA</t>
  </si>
  <si>
    <t>PALACIO DA FONTE GRANDE</t>
  </si>
  <si>
    <t>SETIMO BATALHÃO DA PM - CARIACICA</t>
  </si>
  <si>
    <t>SUPERMERCADO INTERNACIONAL - NOVA ESPERANÇA</t>
  </si>
  <si>
    <t>SUPERMERCADO CASAGRANDE - ALTO LAGE</t>
  </si>
  <si>
    <t>CARONE MALL - SERRA</t>
  </si>
  <si>
    <t>SUPERMERCADO PERIM - ITAPOÃ</t>
  </si>
  <si>
    <t>PRAINHA</t>
  </si>
  <si>
    <t>CREFES</t>
  </si>
  <si>
    <t>SHOPPING PRAIA DA COSTA</t>
  </si>
  <si>
    <t>PREFEITURA DE VIANA</t>
  </si>
  <si>
    <t>COMPLEXO PENITENCIÁRIO DE VIANA</t>
  </si>
  <si>
    <t>REDE GAZETA</t>
  </si>
  <si>
    <t>FAÇA FÁCIL - CARIACICA</t>
  </si>
  <si>
    <t>FARMACIA MAGISTRAL</t>
  </si>
  <si>
    <t>SHOPPING DA TERRA</t>
  </si>
  <si>
    <t>OK SUPERATACADO - CARIACICA</t>
  </si>
  <si>
    <t>CENTRO METROPOLITANO DE SAÚDE</t>
  </si>
  <si>
    <t>SEAMA/IEMA</t>
  </si>
  <si>
    <t>MERCADO VILA RUBIM</t>
  </si>
  <si>
    <t>RODOVIÁRIA DE VITÓRIA</t>
  </si>
  <si>
    <t>BATALHAO DE TRANSITO DA PM</t>
  </si>
  <si>
    <t>SEGER</t>
  </si>
  <si>
    <t>IASES</t>
  </si>
  <si>
    <t>MINISTERIO PUBLICO DO ES</t>
  </si>
  <si>
    <t>DER - DEPARTAMENTO DE ESTRADAS E RODAGEM</t>
  </si>
  <si>
    <t>HOSPITAL SÃO LUCAS</t>
  </si>
  <si>
    <t>SESP</t>
  </si>
  <si>
    <t>IPAJM</t>
  </si>
  <si>
    <t>CESAN - CARAPINA</t>
  </si>
  <si>
    <t>HOSPITAL DORIO SILVA</t>
  </si>
  <si>
    <t>ESCELSA EDP</t>
  </si>
  <si>
    <t>DETRAN</t>
  </si>
  <si>
    <t>WAL MART</t>
  </si>
  <si>
    <t>CHEFATURA DE POLICIA</t>
  </si>
  <si>
    <t>SUPERMERCADO FALQUETO</t>
  </si>
  <si>
    <t>PAE CAMARA MUNICIPAL DA SERRA</t>
  </si>
  <si>
    <t>PREFEITURA MUNICIPAL DA SERRA</t>
  </si>
  <si>
    <t>FORUM DE CACHOEIRO DE ITAPEMIRIM</t>
  </si>
  <si>
    <t>SHOPPING CACHOEIRO</t>
  </si>
  <si>
    <t>INTERLAGOS</t>
  </si>
  <si>
    <t>HOSPITAL GERAL DE LINHARES</t>
  </si>
  <si>
    <t>HOSPITAL ROBERTO SILVARES</t>
  </si>
  <si>
    <t>PERIM CENTER</t>
  </si>
  <si>
    <t>PREFEITURA ANCHIETA</t>
  </si>
  <si>
    <t>PADARIA IRIRI</t>
  </si>
  <si>
    <t>PADRE ANCHIETA</t>
  </si>
  <si>
    <t>SUPERMERCADO CASAGRANDE - GUARAPARI</t>
  </si>
  <si>
    <t>EXTRACENTER - GUARAPARI</t>
  </si>
  <si>
    <t>FORUM DE GUARAPARI</t>
  </si>
  <si>
    <t>HIPERMERCADO CASAGRANDE LINHARES</t>
  </si>
  <si>
    <t>AEROPORTO DE VITORIA</t>
  </si>
  <si>
    <t>6º BATALHÃO DA PM - CARAPINA</t>
  </si>
  <si>
    <t>SUPERMERCADO FAE GAIVOTAS - VILA VELHA</t>
  </si>
  <si>
    <t>SUPERMERCADO RAMOS - SANTA MONICA</t>
  </si>
  <si>
    <t>EPA ITAPARICA</t>
  </si>
  <si>
    <t>SEFAZ / SUFIZ</t>
  </si>
  <si>
    <t>PREFEITURA MUNICIPAL DE VITORIA</t>
  </si>
  <si>
    <t>CAMARA MUNICIPAL DE VITORIA</t>
  </si>
  <si>
    <t>CASA DO CIDADÃO</t>
  </si>
  <si>
    <t>HOSPITAL DA POLICIA MILITAR</t>
  </si>
  <si>
    <t>CORPO DE BOMBEIROS</t>
  </si>
  <si>
    <t>PROCURADORIA GERAL DO ESTADO</t>
  </si>
  <si>
    <t>CIAC</t>
  </si>
  <si>
    <t>OK SUPERATACADO LARANJEIRAS</t>
  </si>
  <si>
    <t>UNIMAR</t>
  </si>
  <si>
    <t>SHOPPING MOXUARA</t>
  </si>
  <si>
    <t>SHOPPING VITORIA</t>
  </si>
  <si>
    <t>SUPERMERCADO INTERNACIONAL - PORTO SANTANA</t>
  </si>
  <si>
    <t>NÚMERO DO ATM</t>
  </si>
  <si>
    <t>CID DO ATM</t>
  </si>
  <si>
    <t>VALOR DO SUPRIMENTO</t>
  </si>
  <si>
    <t>SUPERMERCADO INTERNACIONAL NOVA ESPERANÇA</t>
  </si>
  <si>
    <t>TESOURARIA CENTRALIZADA - BRINKS</t>
  </si>
  <si>
    <t>ISP PMES</t>
  </si>
  <si>
    <t>PREFEITURA CARIACICA</t>
  </si>
  <si>
    <t>HOSPITAL INFANTIL</t>
  </si>
  <si>
    <t>MASTERPLACE MALL</t>
  </si>
  <si>
    <t>CDA EXTRABOM</t>
  </si>
  <si>
    <t>SUPERMERCADO EXTRABOM SÃO MATEUS</t>
  </si>
  <si>
    <t>9º BATALHÃO PM - CACHOEIRO</t>
  </si>
  <si>
    <t>RECOLHIMENTO CASH's</t>
  </si>
  <si>
    <t>NÚMERO DO COB</t>
  </si>
  <si>
    <t>TOTAL SUPRIMENTO</t>
  </si>
  <si>
    <t>DIFERENÇA MAIOR</t>
  </si>
  <si>
    <t>DIFERENÇA MENOR</t>
  </si>
  <si>
    <t>QUANTIDADE VOLUMES</t>
  </si>
  <si>
    <t>SUPERMERCADO SEMPRE TEM</t>
  </si>
  <si>
    <t>ABREU PRESENTES E UTIL - 6539</t>
  </si>
  <si>
    <t>ANDRIELLY COPIAS - 1955</t>
  </si>
  <si>
    <t>AUTO SERVIÇO INTERNACIONAL - 6501</t>
  </si>
  <si>
    <t>AUTO SERVIÇO NACIONAL - 6503</t>
  </si>
  <si>
    <t>AUTO SERVIÇO NOVA ESPERANÇA - 2106</t>
  </si>
  <si>
    <t>BITTENCOURT E BITTENCOURT - 2148</t>
  </si>
  <si>
    <t>CALIARI E SANTOS SERVIÇOS - 2094</t>
  </si>
  <si>
    <t>CENTRAL DAS EMBALAGENS - 7256</t>
  </si>
  <si>
    <t>COMERCIAL SKARLATH - 6063</t>
  </si>
  <si>
    <t>COMERCIO E SERVIÇO ELO DOURADO - 2114</t>
  </si>
  <si>
    <t>COMPANY GAME CAMPO GRANDE - 7153</t>
  </si>
  <si>
    <t>COMPANY GAME EXPEDITO GARCIA - 1898</t>
  </si>
  <si>
    <t>COPIADORA ART EM GRAFICA - 1911</t>
  </si>
  <si>
    <t>DULCE SCHAEFFER - 2079</t>
  </si>
  <si>
    <t>L&amp;M MANUTENÇÃO E SERVIÇOS - 7169</t>
  </si>
  <si>
    <t>LANDS MODAS - 6827</t>
  </si>
  <si>
    <t>LARISSA MARIS GUIA - 6305</t>
  </si>
  <si>
    <t>LM GOMES - SERRA - 7201</t>
  </si>
  <si>
    <t>LM GOMES - SERRANO - 2020</t>
  </si>
  <si>
    <t>M &amp; L SERVIÇOS DIVERSOS - 2092</t>
  </si>
  <si>
    <t>MANIA GAME - 6474</t>
  </si>
  <si>
    <t>MARISTELA BOTAN - 1855</t>
  </si>
  <si>
    <t>MERCEARIA PAVESI - 2046</t>
  </si>
  <si>
    <t>NATANAEL SOEIRO - 1997</t>
  </si>
  <si>
    <t>OMEGA VIDEO - 7183</t>
  </si>
  <si>
    <t>PAGUE FACIL FORTALEZA - 7402</t>
  </si>
  <si>
    <t>PAGUE FACIL/CERTO JARDIM AMERICA - 7156</t>
  </si>
  <si>
    <t>PRAIA DO CANTO LOCADORA - 2058</t>
  </si>
  <si>
    <t>PRICILA ANDRADE - 1792</t>
  </si>
  <si>
    <t>PRISCILA MIRANDA GOMES - 2102</t>
  </si>
  <si>
    <t>R &amp; R COMERCIO - 6315</t>
  </si>
  <si>
    <t>R F PAGUE FACIL - 6398</t>
  </si>
  <si>
    <t>R O KIRMSE - ME - 2045</t>
  </si>
  <si>
    <t>STOPFARMA - 1854</t>
  </si>
  <si>
    <t>SUPERMERCADO CHIABAI - 6633</t>
  </si>
  <si>
    <t>SUPERMERCADO PAVESI - 6376</t>
  </si>
  <si>
    <t>TAGARABE SERVIÇOS - 2130</t>
  </si>
  <si>
    <t>VELOX FILMS - 6445</t>
  </si>
  <si>
    <t>VERONE SERVICOS DE INFORMATICA LTDA - 2142</t>
  </si>
  <si>
    <t>VIANA SERVIÇOS GERAL - 2011</t>
  </si>
  <si>
    <t>PLANALTO CARAPINA</t>
  </si>
  <si>
    <t>PA MINISTÉRIO PUBLICO</t>
  </si>
  <si>
    <t>SUPERMERCADO CASAGRANDE ITAPOÃ</t>
  </si>
  <si>
    <t>BATALHÃO POLÍCIA MILITAR - CARIACICA</t>
  </si>
  <si>
    <t>SÃO TORQUATO - CASH</t>
  </si>
  <si>
    <t>IDENTIFICAÇÃO</t>
  </si>
  <si>
    <t>&lt;&gt;0</t>
  </si>
  <si>
    <t>&gt;0</t>
  </si>
  <si>
    <t>SANTA MARIA DE JETIBÁ</t>
  </si>
  <si>
    <t>SHOPPING NORTE</t>
  </si>
  <si>
    <t xml:space="preserve">RECOLHIMENTO CASH </t>
  </si>
  <si>
    <t>PROMOTORIA JUSTIÇA V. V</t>
  </si>
  <si>
    <t>GRANVITUR  FRETAMENTO E TURISMO</t>
  </si>
  <si>
    <t>VIAÇÃO GRANDE VITORIA</t>
  </si>
  <si>
    <t>PRO SAUDE</t>
  </si>
  <si>
    <t>SUPERMERCADO INTERNACIONAL -  SANTANA</t>
  </si>
  <si>
    <t>J A SANTA MONICA - 2133</t>
  </si>
  <si>
    <t>ECE CONTABILIDADE - 7276</t>
  </si>
  <si>
    <t>MMB COPIADORA - 6364</t>
  </si>
  <si>
    <t>STA MONICA COPIA - 7127</t>
  </si>
  <si>
    <t>JS SILVA - 2084</t>
  </si>
  <si>
    <t>NUMERÁRIO EM TRÂNSITO      COB/CLIENTES</t>
  </si>
  <si>
    <t>NUMERÁRIO EM TRÂNSITO    AGÊNCIAS</t>
  </si>
  <si>
    <t>AG</t>
  </si>
  <si>
    <t xml:space="preserve"> COB</t>
  </si>
  <si>
    <t>RONDELLI SBARDELOTTI - 6446</t>
  </si>
  <si>
    <t>UNID.DE NEGOCIO BELA AURORA</t>
  </si>
  <si>
    <t xml:space="preserve">DADIVAS VARIEDADE - 6061 </t>
  </si>
  <si>
    <t>SUPER RAMOS - 6505</t>
  </si>
  <si>
    <t>FORUM VILA VELHA</t>
  </si>
  <si>
    <t>CENTRO ADMINIST. PMC</t>
  </si>
  <si>
    <t>GSEG ELETRO  ELETRÔNICA - 7407</t>
  </si>
  <si>
    <t>GABRIELA BARBATI - 6128</t>
  </si>
  <si>
    <t>AUTO SERVIÇO POIN - 2051</t>
  </si>
  <si>
    <t>FNS SAMPAIO PREST - 2082</t>
  </si>
  <si>
    <t>ANDRIELLY SERVIÇO - 1793</t>
  </si>
  <si>
    <t>HELIO DE OLIVEIRA - 1951</t>
  </si>
  <si>
    <t xml:space="preserve">CONFEITARIA PÃO DO PARQUE </t>
  </si>
  <si>
    <t>CONFEITARIA JARDINS</t>
  </si>
  <si>
    <t>PADARIA E CONF AMENDOEIRAS</t>
  </si>
  <si>
    <t>PADARIA E CONF RIO BRANCO</t>
  </si>
  <si>
    <t>PLUS VITORIA - 6320</t>
  </si>
  <si>
    <t>PAGUE FACIL  CVR - 2007</t>
  </si>
  <si>
    <t>PEDRO ROGERIO SILVA - 7269</t>
  </si>
  <si>
    <t>REGO E OLIVEIRA - 2161</t>
  </si>
  <si>
    <t>VALQUIRIA NEPOMUCENO - 7243</t>
  </si>
  <si>
    <t xml:space="preserve">VIAÇÃO PLANETA  ILHA DO PRICIPE </t>
  </si>
  <si>
    <t>VIAÇÃO PLANETA JARDIM AMERICA</t>
  </si>
  <si>
    <t>VIAÇÃO SATELITE PLANETA</t>
  </si>
  <si>
    <t>FORUM CIVIL DA SERRA</t>
  </si>
  <si>
    <t>VIAÇÃO PLANETA VR JUIZ DE FORA</t>
  </si>
  <si>
    <t>NUMERÁRIO CLIENTES COFRE INTELIGENTE</t>
  </si>
  <si>
    <t>CRÉDITO DO DIA</t>
  </si>
  <si>
    <t>NUMERÁRIO COFRE INTELIGENTE</t>
  </si>
  <si>
    <t>MAPA  VITÓRIA</t>
  </si>
  <si>
    <t>AG.NEG.SHOP.VITÓRIA</t>
  </si>
  <si>
    <t>NUMERÁRIO COFRE INTELIGENTE - DIA ANTERIOR</t>
  </si>
  <si>
    <t>SALDO COFRE INTELIGENTE</t>
  </si>
  <si>
    <t>SALDO DIA ANTERIOR</t>
  </si>
  <si>
    <t>NOVO SALDO</t>
  </si>
  <si>
    <t>OK SUPERATACADO ARIBIRI</t>
  </si>
  <si>
    <t>SUPERMERCADO INTEGRAL</t>
  </si>
  <si>
    <t>SUP. SEMPRE TEM GUARAPARI</t>
  </si>
  <si>
    <t xml:space="preserve">IPAMAR SUP </t>
  </si>
  <si>
    <t>LENE S COPIADORA - 2223</t>
  </si>
  <si>
    <t>VELOX FILMS - 2222</t>
  </si>
  <si>
    <t>GFC COMERCIAL - 6385</t>
  </si>
  <si>
    <t>PA MARCILIO DE NORONHA</t>
  </si>
  <si>
    <t>CG ELETRO ELETRONICA - 2229</t>
  </si>
  <si>
    <t>SERRANO SANTOS DUMONT K7 - MANUAL</t>
  </si>
  <si>
    <t>SERRANO RETA DA PENHA K7 - MANUAL</t>
  </si>
  <si>
    <t>COMPUSAFE</t>
  </si>
  <si>
    <t>SERRANO ARIBIRI - GLBR0132A</t>
  </si>
  <si>
    <t>SERRANO SANTOS DUMONT - 24697</t>
  </si>
  <si>
    <t>SERRANO RETA DA PENHA - 24696</t>
  </si>
  <si>
    <t xml:space="preserve">                                   COMPUSAFE</t>
  </si>
  <si>
    <t>SERRANO MARACANÃ K7 - NAMUAL</t>
  </si>
  <si>
    <t>SERRANO LARANJEIRAS K7 - MANUAL</t>
  </si>
  <si>
    <t>SERRANO LARANJEIRAS - 24704</t>
  </si>
  <si>
    <t xml:space="preserve">  SERRANO MARACANÃ - 24698</t>
  </si>
  <si>
    <t>DILACERADO /NÃO UTILIZAVEL</t>
  </si>
  <si>
    <t>MALOTE A CONFERIR</t>
  </si>
  <si>
    <t>ARTHUR CHIEPPE LULIO  - 2213</t>
  </si>
  <si>
    <t xml:space="preserve">SERRANO ARIBIRI K7- MANUAL </t>
  </si>
  <si>
    <t>GV BUS IBES</t>
  </si>
  <si>
    <t>GV BUS JACARAIPE</t>
  </si>
  <si>
    <t>SUPERMERCADO PRAÇA REAL 001 - K7 MANUAL</t>
  </si>
  <si>
    <t>PROMOT JUST CIVIL</t>
  </si>
  <si>
    <t xml:space="preserve"> FORMULA 1 AUTO SERVIÇOS - 23684</t>
  </si>
  <si>
    <t>POSTO MOSCOSO - 23781</t>
  </si>
  <si>
    <t>CANELA VERDE DISTRIBUIDORA - 23581</t>
  </si>
  <si>
    <t>SUPERMERCADO PRAÇA REAL 002 CARIACICA - 24159</t>
  </si>
  <si>
    <t>SUPERMECADO PRAÇA REAL  ONOFRE - 24236</t>
  </si>
  <si>
    <t xml:space="preserve">                                                                      </t>
  </si>
  <si>
    <t>GV BUS JARDIM AMERICA</t>
  </si>
  <si>
    <t>AGN NOVA ALMEIDA</t>
  </si>
  <si>
    <t>GV BUS ITACIBÁ</t>
  </si>
  <si>
    <t>SUPERMERCADO PRAÇA REAL CAMPO VERDE - 24635</t>
  </si>
  <si>
    <t>AGN. SHOPPING V.V</t>
  </si>
  <si>
    <t>CREDESTIVA MATRIZ</t>
  </si>
  <si>
    <t>GV BUS CARAPINA</t>
  </si>
  <si>
    <t xml:space="preserve"> HEAC HOSPITAL ESTADUAL</t>
  </si>
  <si>
    <t>SUP REDE SHOW ES SERRA</t>
  </si>
  <si>
    <t>SUP. INTER. PORTO SANTANA</t>
  </si>
  <si>
    <t>SUP.INTER.SANTANA</t>
  </si>
  <si>
    <t>IAPEMESP-PRO-SAUDE-SÃO LUCAS</t>
  </si>
  <si>
    <t>RIVIERA SUCOS - 6603</t>
  </si>
  <si>
    <t>SEBASTIAO DA CONCEIÇAO SILVA - 2065</t>
  </si>
  <si>
    <t>CREDESTIVA - MOSCOSO</t>
  </si>
  <si>
    <t xml:space="preserve">SERRANO ARIBIRI K7 - MANUAL </t>
  </si>
  <si>
    <t>SERRANO SHOP MOXUARA K7 - MANUAL</t>
  </si>
  <si>
    <t xml:space="preserve"> REDE SHOW SUP - CARAPINA - 23194</t>
  </si>
  <si>
    <t>COPIADORA NATAN - 2216</t>
  </si>
  <si>
    <t>ELMO CALÇADOS VITORIA  - 25198</t>
  </si>
  <si>
    <t>ELMO CALÇADOS DIVINO - 25229</t>
  </si>
  <si>
    <t>ELMO CALÇADOS VILA VELHA - 25227</t>
  </si>
  <si>
    <t>POSTO MOSCOSO K7 - MANUAL</t>
  </si>
  <si>
    <t>ELMO CALÇADOS LARANJEIRA - 25260</t>
  </si>
  <si>
    <t xml:space="preserve"> MARCHIORI COMERCIAL - 2187</t>
  </si>
  <si>
    <t>SUPERMERCADO CALVI COBILANDIA</t>
  </si>
  <si>
    <t>NATHALIA SCHAEFFER ROCHA - 2250</t>
  </si>
  <si>
    <t>AGN MUQUIÇABA</t>
  </si>
  <si>
    <t>B K FABEM - 7213</t>
  </si>
  <si>
    <t xml:space="preserve">ESPIRITO SANTENSE ALIMENTOS  V.V - 20992  </t>
  </si>
  <si>
    <t>R B CANGUSSU - COB 2258</t>
  </si>
  <si>
    <t xml:space="preserve"> CONCESSIONARIA FAÇA FÁCIL - 1986</t>
  </si>
  <si>
    <t>FRESCOAR REFRIGERAC - 1848</t>
  </si>
  <si>
    <t>GUERENINO MENEGATTI FILHO - 1799</t>
  </si>
  <si>
    <t>AGN MOSCOSO</t>
  </si>
  <si>
    <t>POSTO BR 31 AUTO SERVIÇOS - 22921</t>
  </si>
  <si>
    <t>W B V SERVIÇOS  - 2228</t>
  </si>
  <si>
    <t>NETESORV ES VIANA - 2260</t>
  </si>
  <si>
    <t>STO . ANTONIO</t>
  </si>
  <si>
    <t xml:space="preserve">AGN PORTO CANOA </t>
  </si>
  <si>
    <t>AGN PORTO CANOA</t>
  </si>
  <si>
    <t>FFLAP S FACIL ES VILA VELHA - 6118</t>
  </si>
  <si>
    <t>AGN CEASA</t>
  </si>
  <si>
    <t>AGN ITAPOA</t>
  </si>
  <si>
    <t>AGN ESPLANADA</t>
  </si>
  <si>
    <t>R$ 200,00 NOVA FAMILIA</t>
  </si>
  <si>
    <t>R$ 100,00 NOVA FAMILIA</t>
  </si>
  <si>
    <t>GV BUS SÃO TORQUATO</t>
  </si>
  <si>
    <t>RCR MUNDO DA INFORMATICA - 2265</t>
  </si>
  <si>
    <t>SERRANO MARACANÃ - 24698</t>
  </si>
  <si>
    <t>FORMULA 1 AUTO SERVIÇOS - 23684</t>
  </si>
  <si>
    <t>REDE SHOW SUP - CARAPINA - 23194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</si>
  <si>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</si>
  <si>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SERRANO MARACANÃ K7 - MANUAL</t>
  </si>
  <si>
    <t>BOUTIQUE JK COM DO VESTUARIO - 2272</t>
  </si>
  <si>
    <t>RH COMERCIO DE ARTIGO PAPEL - 6623</t>
  </si>
  <si>
    <t>VIAÇÃO LORENZUTTI</t>
  </si>
  <si>
    <t>AGN GOIABEIRAS</t>
  </si>
  <si>
    <t>GV BUS ITAPARICA</t>
  </si>
  <si>
    <t>AGN GRACIANO NEVES</t>
  </si>
  <si>
    <t xml:space="preserve">AGN CARIACICA </t>
  </si>
  <si>
    <t xml:space="preserve"> GRACIANO NEVES</t>
  </si>
  <si>
    <t>AGN PLANALTO CARAPINA</t>
  </si>
  <si>
    <t>AGN FEU ROSA</t>
  </si>
  <si>
    <t>AGN MARCILIO DE NORONHA</t>
  </si>
  <si>
    <t>AGN CAMPO GRANDE</t>
  </si>
  <si>
    <t>FERNANDA BRUNI STRZEPA - 2285</t>
  </si>
  <si>
    <t xml:space="preserve">A.B.C AUTO SERVIÇOS </t>
  </si>
  <si>
    <t>A.B.C. AUTO SERVIÇOS - 23102</t>
  </si>
  <si>
    <t>AGN SETOR PUBLICO</t>
  </si>
  <si>
    <t>PAGUE FACIL MUQUIÇABA - 1900</t>
  </si>
  <si>
    <t>SUP. FAE GAIVOTAS - VILA VELHA</t>
  </si>
  <si>
    <t>SANTA TERESA</t>
  </si>
  <si>
    <t xml:space="preserve">AUTO POSTO RM - 22978 </t>
  </si>
  <si>
    <t>SERRANO SHOP MOXUARA - 25807</t>
  </si>
  <si>
    <t xml:space="preserve">AUTO POSTO BOULEVARD - 20950 </t>
  </si>
  <si>
    <t>POSTO ARARA AZUL K7 - MANUAL</t>
  </si>
  <si>
    <t>POSTO ARARA AZUL - 24455</t>
  </si>
  <si>
    <t>VSS 369 - 2296</t>
  </si>
  <si>
    <t>SAKA PRESENTES LARANJEIRAS - 23357</t>
  </si>
  <si>
    <t>SAKA PRESENTES VITÓRIA - K7 MANUAL</t>
  </si>
  <si>
    <t>SAKA PRESENTES LARANJEIRAS  - K7 MANUAL</t>
  </si>
  <si>
    <t>SAKA PRESENTES VITÓRIA - 21262</t>
  </si>
  <si>
    <t>POSTO ITAPARICA F1 - 20079</t>
  </si>
  <si>
    <t>POSTO ITAPARICA F1 - K7 MANUAL</t>
  </si>
  <si>
    <t xml:space="preserve">COMPUSAFE  </t>
  </si>
  <si>
    <t>CS CONSTRUÇOES ES PORTO CANOA - 6432</t>
  </si>
  <si>
    <t>NPV SERVIÇOS - 2144</t>
  </si>
  <si>
    <t>CS CONSTRUÇOES ES PORTO CANOA - 2307</t>
  </si>
  <si>
    <t>TROCA BANCO DO BRASIL</t>
  </si>
  <si>
    <t>26.11.2021</t>
  </si>
  <si>
    <t>DEVOLUÇÃO SAQUE E PAGUE</t>
  </si>
  <si>
    <t>INTERBANCARIO CEF</t>
  </si>
  <si>
    <t>INTERBASE LIN</t>
  </si>
  <si>
    <t>RECOLHIDO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</si>
</sst>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R$&quot;#,##0.00_);[Red]\(&quot;R$&quot;#,##0.00\)"/>
    <numFmt numFmtId="165" formatCode="_(* #,##0.00_);_(* \(#,##0.00\);_(* &quot;-&quot;??_);_(@_)"/>
    <numFmt numFmtId="166" formatCode="_-&quot;R$ &quot;* #,##0.00_-;\-&quot;R$ &quot;* #,##0.00_-;_-&quot;R$ &quot;* &quot;-&quot;??_-;_-@_-"/>
    <numFmt numFmtId="167" formatCode="_(&quot;R$&quot;* #,##0.00_);_(&quot;R$&quot;* \(#,##0.00\);_(&quot;R$&quot;* &quot;-&quot;??_);_(@_)"/>
    <numFmt numFmtId="168" formatCode="_(* #,##0.00_);_(* \(#,##0.00\);_(* \-??_);_(@_)"/>
    <numFmt numFmtId="169" formatCode="[h]:mm:ss;@"/>
    <numFmt numFmtId="170" formatCode="#&quot;-V&quot;#"/>
    <numFmt numFmtId="171" formatCode="&quot;R$&quot;#,##0.00"/>
    <numFmt numFmtId="172" formatCode="[$-F400]h:mm:ss\ AM/PM"/>
  </numFmts>
  <fonts count="89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Book Antiqua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12"/>
      <name val="Bookman Old Style"/>
      <family val="1"/>
    </font>
    <font>
      <b/>
      <sz val="10"/>
      <color indexed="10"/>
      <name val="Bookman Old Style"/>
      <family val="1"/>
    </font>
    <font>
      <b/>
      <sz val="16"/>
      <color indexed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sz val="12"/>
      <name val="Bookman Old Style"/>
      <family val="1"/>
    </font>
    <font>
      <b/>
      <sz val="12"/>
      <color indexed="8"/>
      <name val="Arial"/>
      <family val="2"/>
    </font>
    <font>
      <sz val="14"/>
      <name val="Bookman Old Style"/>
      <family val="1"/>
    </font>
    <font>
      <b/>
      <sz val="16"/>
      <name val="Bookman Old Style"/>
      <family val="1"/>
    </font>
    <font>
      <b/>
      <sz val="16"/>
      <color indexed="10"/>
      <name val="Bookman Old Style"/>
      <family val="1"/>
    </font>
    <font>
      <sz val="16"/>
      <name val="Bookman Old Style"/>
      <family val="1"/>
    </font>
    <font>
      <b/>
      <sz val="18"/>
      <name val="Bookman Old Style"/>
      <family val="1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indexed="56"/>
      <name val="Arial"/>
      <family val="2"/>
    </font>
    <font>
      <b/>
      <sz val="20"/>
      <name val="Arial"/>
      <family val="2"/>
    </font>
    <font>
      <b/>
      <sz val="12"/>
      <color indexed="36"/>
      <name val="Arial"/>
      <family val="2"/>
    </font>
    <font>
      <b/>
      <sz val="20"/>
      <color indexed="36"/>
      <name val="Arial"/>
      <family val="2"/>
    </font>
    <font>
      <b/>
      <i/>
      <u/>
      <sz val="28"/>
      <color indexed="36"/>
      <name val="Arial"/>
      <family val="2"/>
    </font>
    <font>
      <b/>
      <sz val="12"/>
      <color indexed="24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8"/>
      <color indexed="8"/>
      <name val="Cambria"/>
      <family val="1"/>
    </font>
    <font>
      <b/>
      <sz val="18"/>
      <name val="Cambria"/>
      <family val="1"/>
    </font>
    <font>
      <b/>
      <sz val="36"/>
      <color indexed="8"/>
      <name val="Arial"/>
      <family val="2"/>
    </font>
    <font>
      <b/>
      <sz val="18"/>
      <color indexed="8"/>
      <name val="Arial"/>
      <family val="2"/>
    </font>
    <font>
      <b/>
      <sz val="26"/>
      <name val="Bookman Old Style"/>
      <family val="1"/>
    </font>
    <font>
      <b/>
      <sz val="11"/>
      <color indexed="8"/>
      <name val="Calibri"/>
      <family val="2"/>
    </font>
    <font>
      <b/>
      <sz val="11"/>
      <color indexed="8"/>
      <name val="Bookman Old Style"/>
      <family val="1"/>
    </font>
    <font>
      <b/>
      <sz val="11"/>
      <color indexed="63"/>
      <name val="Arial"/>
      <family val="2"/>
    </font>
    <font>
      <b/>
      <sz val="11"/>
      <color indexed="8"/>
      <name val="Cambria"/>
      <family val="1"/>
    </font>
    <font>
      <b/>
      <sz val="10"/>
      <color indexed="8"/>
      <name val="Book Antiqua"/>
      <family val="1"/>
    </font>
    <font>
      <b/>
      <sz val="10"/>
      <name val="Book Antiqua"/>
      <family val="1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Cambria"/>
      <family val="1"/>
      <scheme val="major"/>
    </font>
    <font>
      <b/>
      <sz val="14"/>
      <color rgb="FFFF0000"/>
      <name val="Bookman Old Style"/>
      <family val="1"/>
    </font>
    <font>
      <b/>
      <sz val="12"/>
      <color rgb="FFFF0000"/>
      <name val="Arial"/>
      <family val="2"/>
    </font>
    <font>
      <b/>
      <sz val="10"/>
      <name val="Cambria"/>
      <family val="1"/>
      <scheme val="major"/>
    </font>
    <font>
      <b/>
      <sz val="10"/>
      <color theme="1"/>
      <name val="Book Antiqua"/>
      <family val="1"/>
    </font>
    <font>
      <b/>
      <sz val="12"/>
      <color indexed="8"/>
      <name val="Calibri"/>
      <family val="2"/>
      <scheme val="minor"/>
    </font>
    <font>
      <b/>
      <sz val="18"/>
      <color theme="1"/>
      <name val="Cambria"/>
      <family val="1"/>
    </font>
    <font>
      <b/>
      <sz val="10"/>
      <color theme="1"/>
      <name val="Arial"/>
      <family val="2"/>
    </font>
    <font>
      <b/>
      <sz val="8"/>
      <color indexed="63"/>
      <name val="Arial"/>
      <family val="2"/>
    </font>
    <font>
      <b/>
      <sz val="12"/>
      <name val="Calibri"/>
      <family val="2"/>
      <scheme val="minor"/>
    </font>
    <font>
      <b/>
      <sz val="18"/>
      <color theme="1"/>
      <name val="Arial"/>
      <family val="2"/>
    </font>
    <font>
      <sz val="11"/>
      <name val="Arial Rounded MT Bold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rgb="FFFF0000"/>
      <name val="Bookman Old Style"/>
      <family val="1"/>
    </font>
    <font>
      <b/>
      <sz val="1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Bookman Old Style"/>
      <family val="1"/>
    </font>
    <font>
      <b/>
      <sz val="16"/>
      <name val="Arial Black"/>
      <family val="2"/>
    </font>
    <font>
      <b/>
      <sz val="14"/>
      <name val="Arial Black"/>
      <family val="2"/>
    </font>
    <font>
      <sz val="16"/>
      <name val="Arial Black"/>
      <family val="2"/>
    </font>
    <font>
      <b/>
      <sz val="16"/>
      <name val="Arial Narrow"/>
      <family val="2"/>
    </font>
    <font>
      <b/>
      <i/>
      <sz val="16"/>
      <color rgb="FFFF0000"/>
      <name val="Arial"/>
      <family val="2"/>
    </font>
    <font>
      <b/>
      <sz val="16"/>
      <color indexed="8"/>
      <name val="Book Antiqua"/>
      <family val="1"/>
    </font>
    <font>
      <b/>
      <sz val="16"/>
      <color rgb="FFFF0000"/>
      <name val="Arial"/>
      <family val="2"/>
    </font>
    <font>
      <b/>
      <sz val="10"/>
      <color indexed="8"/>
      <name val="Cambria"/>
      <family val="1"/>
      <scheme val="major"/>
    </font>
    <font>
      <b/>
      <sz val="16"/>
      <color theme="1"/>
      <name val="Arial"/>
      <family val="2"/>
    </font>
    <font>
      <b/>
      <sz val="18"/>
      <name val="Cambria"/>
      <family val="1"/>
      <scheme val="major"/>
    </font>
    <font>
      <b/>
      <sz val="11"/>
      <color indexed="63"/>
      <name val="Calibri"/>
      <family val="2"/>
      <scheme val="minor"/>
    </font>
    <font>
      <b/>
      <sz val="16"/>
      <color theme="7" tint="0.59999389629810485"/>
      <name val="Arial"/>
      <family val="2"/>
    </font>
    <font>
      <b/>
      <sz val="16"/>
      <color theme="0" tint="-0.249977111117893"/>
      <name val="Arial"/>
      <family val="2"/>
    </font>
    <font>
      <b/>
      <sz val="16"/>
      <color theme="9" tint="0.79998168889431442"/>
      <name val="Arial"/>
      <family val="2"/>
    </font>
    <font>
      <b/>
      <sz val="16"/>
      <color theme="0" tint="-0.1499984740745262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34"/>
      </patternFill>
    </fill>
    <fill>
      <patternFill patternType="solid">
        <fgColor theme="0" tint="-0.34998626667073579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31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00B0F0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6" fontId="5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52" fillId="0" borderId="0"/>
    <xf numFmtId="168" fontId="12" fillId="0" borderId="0" applyFill="0" applyBorder="0" applyAlignment="0" applyProtection="0"/>
    <xf numFmtId="168" fontId="2" fillId="0" borderId="0" applyFill="0" applyBorder="0" applyAlignment="0" applyProtection="0"/>
    <xf numFmtId="165" fontId="52" fillId="0" borderId="0" applyFont="0" applyFill="0" applyBorder="0" applyAlignment="0" applyProtection="0"/>
    <xf numFmtId="0" fontId="67" fillId="26" borderId="63" applyNumberFormat="0" applyAlignment="0" applyProtection="0"/>
    <xf numFmtId="0" fontId="68" fillId="26" borderId="64" applyNumberFormat="0" applyAlignment="0" applyProtection="0"/>
    <xf numFmtId="0" fontId="71" fillId="0" borderId="71" applyNumberFormat="0" applyFill="0" applyAlignment="0" applyProtection="0"/>
  </cellStyleXfs>
  <cellXfs count="800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8" fontId="7" fillId="0" borderId="0" xfId="8" applyFont="1" applyFill="1" applyBorder="1" applyAlignment="1" applyProtection="1">
      <alignment horizontal="center" vertical="center"/>
    </xf>
    <xf numFmtId="0" fontId="10" fillId="2" borderId="0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4" fontId="4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7" fillId="3" borderId="0" xfId="0" applyFont="1" applyFill="1" applyBorder="1" applyAlignment="1"/>
    <xf numFmtId="0" fontId="7" fillId="3" borderId="0" xfId="0" applyFont="1" applyFill="1" applyAlignment="1"/>
    <xf numFmtId="0" fontId="7" fillId="3" borderId="0" xfId="0" applyFont="1" applyFill="1" applyAlignment="1">
      <alignment horizontal="left"/>
    </xf>
    <xf numFmtId="169" fontId="7" fillId="3" borderId="0" xfId="0" applyNumberFormat="1" applyFont="1" applyFill="1" applyAlignment="1"/>
    <xf numFmtId="167" fontId="7" fillId="3" borderId="0" xfId="1" applyFont="1" applyFill="1" applyAlignment="1"/>
    <xf numFmtId="0" fontId="9" fillId="3" borderId="0" xfId="0" applyFont="1" applyFill="1" applyAlignment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Border="1"/>
    <xf numFmtId="0" fontId="15" fillId="3" borderId="0" xfId="0" applyFont="1" applyFill="1"/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8" fillId="2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168" fontId="21" fillId="0" borderId="0" xfId="8" applyFont="1" applyFill="1" applyBorder="1" applyAlignment="1" applyProtection="1">
      <alignment horizontal="center" vertical="center"/>
    </xf>
    <xf numFmtId="4" fontId="20" fillId="0" borderId="0" xfId="0" applyNumberFormat="1" applyFont="1" applyBorder="1" applyAlignment="1">
      <alignment horizontal="center" vertical="center"/>
    </xf>
    <xf numFmtId="4" fontId="22" fillId="3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8" fontId="20" fillId="3" borderId="0" xfId="8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12" fillId="3" borderId="0" xfId="0" applyFont="1" applyFill="1" applyBorder="1"/>
    <xf numFmtId="0" fontId="16" fillId="3" borderId="0" xfId="0" applyFont="1" applyFill="1" applyBorder="1" applyAlignment="1"/>
    <xf numFmtId="4" fontId="3" fillId="3" borderId="1" xfId="0" applyNumberFormat="1" applyFont="1" applyFill="1" applyBorder="1"/>
    <xf numFmtId="0" fontId="3" fillId="2" borderId="0" xfId="0" applyNumberFormat="1" applyFont="1" applyFill="1" applyBorder="1" applyAlignment="1">
      <alignment horizontal="left"/>
    </xf>
    <xf numFmtId="4" fontId="14" fillId="3" borderId="2" xfId="0" applyNumberFormat="1" applyFont="1" applyFill="1" applyBorder="1"/>
    <xf numFmtId="0" fontId="0" fillId="3" borderId="1" xfId="0" applyFill="1" applyBorder="1"/>
    <xf numFmtId="16" fontId="5" fillId="0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Protection="1">
      <protection locked="0" hidden="1"/>
    </xf>
    <xf numFmtId="4" fontId="14" fillId="3" borderId="1" xfId="0" applyNumberFormat="1" applyFont="1" applyFill="1" applyBorder="1"/>
    <xf numFmtId="0" fontId="7" fillId="4" borderId="0" xfId="0" applyFont="1" applyFill="1" applyAlignment="1"/>
    <xf numFmtId="4" fontId="3" fillId="3" borderId="1" xfId="0" applyNumberFormat="1" applyFont="1" applyFill="1" applyBorder="1" applyProtection="1">
      <protection locked="0" hidden="1"/>
    </xf>
    <xf numFmtId="4" fontId="12" fillId="3" borderId="0" xfId="0" applyNumberFormat="1" applyFont="1" applyFill="1" applyBorder="1"/>
    <xf numFmtId="0" fontId="7" fillId="3" borderId="0" xfId="0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3" fillId="3" borderId="0" xfId="0" quotePrefix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left" vertical="center"/>
    </xf>
    <xf numFmtId="0" fontId="25" fillId="5" borderId="4" xfId="0" applyFont="1" applyFill="1" applyBorder="1" applyAlignment="1">
      <alignment horizontal="center" vertical="top"/>
    </xf>
    <xf numFmtId="4" fontId="25" fillId="3" borderId="5" xfId="0" applyNumberFormat="1" applyFont="1" applyFill="1" applyBorder="1" applyAlignment="1">
      <alignment horizontal="center" vertical="top"/>
    </xf>
    <xf numFmtId="0" fontId="25" fillId="5" borderId="1" xfId="0" applyFont="1" applyFill="1" applyBorder="1"/>
    <xf numFmtId="0" fontId="28" fillId="3" borderId="0" xfId="0" applyFont="1" applyFill="1" applyBorder="1"/>
    <xf numFmtId="4" fontId="28" fillId="3" borderId="0" xfId="0" applyNumberFormat="1" applyFont="1" applyFill="1" applyBorder="1"/>
    <xf numFmtId="0" fontId="28" fillId="5" borderId="1" xfId="0" applyFont="1" applyFill="1" applyBorder="1"/>
    <xf numFmtId="0" fontId="25" fillId="5" borderId="6" xfId="0" applyFont="1" applyFill="1" applyBorder="1"/>
    <xf numFmtId="0" fontId="25" fillId="5" borderId="7" xfId="0" applyFont="1" applyFill="1" applyBorder="1" applyAlignment="1">
      <alignment horizontal="center"/>
    </xf>
    <xf numFmtId="0" fontId="25" fillId="3" borderId="6" xfId="0" applyFont="1" applyFill="1" applyBorder="1"/>
    <xf numFmtId="0" fontId="25" fillId="3" borderId="7" xfId="0" applyFont="1" applyFill="1" applyBorder="1"/>
    <xf numFmtId="4" fontId="25" fillId="3" borderId="7" xfId="0" applyNumberFormat="1" applyFont="1" applyFill="1" applyBorder="1"/>
    <xf numFmtId="0" fontId="25" fillId="5" borderId="7" xfId="0" applyFont="1" applyFill="1" applyBorder="1"/>
    <xf numFmtId="4" fontId="25" fillId="5" borderId="7" xfId="0" applyNumberFormat="1" applyFont="1" applyFill="1" applyBorder="1"/>
    <xf numFmtId="0" fontId="28" fillId="3" borderId="1" xfId="0" quotePrefix="1" applyFont="1" applyFill="1" applyBorder="1"/>
    <xf numFmtId="0" fontId="28" fillId="3" borderId="8" xfId="0" applyFont="1" applyFill="1" applyBorder="1"/>
    <xf numFmtId="4" fontId="28" fillId="3" borderId="8" xfId="0" applyNumberFormat="1" applyFont="1" applyFill="1" applyBorder="1"/>
    <xf numFmtId="0" fontId="28" fillId="3" borderId="1" xfId="0" applyFont="1" applyFill="1" applyBorder="1"/>
    <xf numFmtId="0" fontId="28" fillId="5" borderId="9" xfId="0" applyFont="1" applyFill="1" applyBorder="1"/>
    <xf numFmtId="0" fontId="29" fillId="3" borderId="10" xfId="0" applyFont="1" applyFill="1" applyBorder="1" applyAlignment="1">
      <alignment horizontal="center"/>
    </xf>
    <xf numFmtId="0" fontId="28" fillId="5" borderId="11" xfId="0" applyFont="1" applyFill="1" applyBorder="1"/>
    <xf numFmtId="49" fontId="25" fillId="3" borderId="8" xfId="0" applyNumberFormat="1" applyFont="1" applyFill="1" applyBorder="1" applyAlignment="1">
      <alignment horizontal="left"/>
    </xf>
    <xf numFmtId="49" fontId="25" fillId="3" borderId="12" xfId="0" applyNumberFormat="1" applyFont="1" applyFill="1" applyBorder="1" applyAlignment="1">
      <alignment horizontal="left"/>
    </xf>
    <xf numFmtId="0" fontId="25" fillId="3" borderId="8" xfId="0" applyFont="1" applyFill="1" applyBorder="1"/>
    <xf numFmtId="0" fontId="25" fillId="5" borderId="9" xfId="0" applyFont="1" applyFill="1" applyBorder="1"/>
    <xf numFmtId="0" fontId="28" fillId="5" borderId="1" xfId="0" quotePrefix="1" applyFont="1" applyFill="1" applyBorder="1"/>
    <xf numFmtId="49" fontId="28" fillId="3" borderId="0" xfId="0" applyNumberFormat="1" applyFont="1" applyFill="1" applyBorder="1" applyAlignment="1">
      <alignment horizontal="left"/>
    </xf>
    <xf numFmtId="4" fontId="25" fillId="3" borderId="13" xfId="0" applyNumberFormat="1" applyFont="1" applyFill="1" applyBorder="1"/>
    <xf numFmtId="0" fontId="25" fillId="3" borderId="1" xfId="0" applyFont="1" applyFill="1" applyBorder="1"/>
    <xf numFmtId="4" fontId="28" fillId="3" borderId="14" xfId="0" applyNumberFormat="1" applyFont="1" applyFill="1" applyBorder="1"/>
    <xf numFmtId="0" fontId="25" fillId="5" borderId="15" xfId="0" applyFont="1" applyFill="1" applyBorder="1"/>
    <xf numFmtId="0" fontId="28" fillId="3" borderId="16" xfId="0" applyFont="1" applyFill="1" applyBorder="1"/>
    <xf numFmtId="4" fontId="25" fillId="3" borderId="17" xfId="0" applyNumberFormat="1" applyFont="1" applyFill="1" applyBorder="1" applyAlignment="1">
      <alignment horizontal="right"/>
    </xf>
    <xf numFmtId="4" fontId="25" fillId="3" borderId="1" xfId="0" applyNumberFormat="1" applyFont="1" applyFill="1" applyBorder="1"/>
    <xf numFmtId="49" fontId="27" fillId="3" borderId="8" xfId="0" applyNumberFormat="1" applyFont="1" applyFill="1" applyBorder="1" applyAlignment="1">
      <alignment horizontal="left"/>
    </xf>
    <xf numFmtId="4" fontId="28" fillId="3" borderId="18" xfId="0" applyNumberFormat="1" applyFont="1" applyFill="1" applyBorder="1" applyAlignment="1"/>
    <xf numFmtId="4" fontId="28" fillId="3" borderId="19" xfId="0" applyNumberFormat="1" applyFont="1" applyFill="1" applyBorder="1" applyAlignment="1"/>
    <xf numFmtId="4" fontId="29" fillId="3" borderId="20" xfId="0" applyNumberFormat="1" applyFont="1" applyFill="1" applyBorder="1"/>
    <xf numFmtId="4" fontId="27" fillId="3" borderId="13" xfId="0" applyNumberFormat="1" applyFont="1" applyFill="1" applyBorder="1"/>
    <xf numFmtId="4" fontId="27" fillId="3" borderId="21" xfId="0" applyNumberFormat="1" applyFont="1" applyFill="1" applyBorder="1"/>
    <xf numFmtId="0" fontId="28" fillId="3" borderId="19" xfId="0" applyFont="1" applyFill="1" applyBorder="1"/>
    <xf numFmtId="0" fontId="0" fillId="3" borderId="19" xfId="0" applyFill="1" applyBorder="1"/>
    <xf numFmtId="4" fontId="23" fillId="3" borderId="0" xfId="0" applyNumberFormat="1" applyFont="1" applyFill="1" applyBorder="1" applyAlignment="1">
      <alignment horizontal="center" vertical="center"/>
    </xf>
    <xf numFmtId="170" fontId="23" fillId="0" borderId="0" xfId="0" applyNumberFormat="1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top"/>
    </xf>
    <xf numFmtId="4" fontId="25" fillId="5" borderId="0" xfId="0" applyNumberFormat="1" applyFont="1" applyFill="1" applyBorder="1" applyAlignment="1">
      <alignment horizontal="right"/>
    </xf>
    <xf numFmtId="14" fontId="25" fillId="3" borderId="13" xfId="0" applyNumberFormat="1" applyFont="1" applyFill="1" applyBorder="1" applyAlignment="1">
      <alignment horizontal="center"/>
    </xf>
    <xf numFmtId="0" fontId="21" fillId="6" borderId="0" xfId="0" applyFont="1" applyFill="1" applyBorder="1" applyAlignment="1">
      <alignment horizontal="center" vertical="center"/>
    </xf>
    <xf numFmtId="4" fontId="21" fillId="6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/>
    <xf numFmtId="0" fontId="25" fillId="2" borderId="22" xfId="0" applyFont="1" applyFill="1" applyBorder="1"/>
    <xf numFmtId="0" fontId="25" fillId="2" borderId="23" xfId="0" applyFont="1" applyFill="1" applyBorder="1"/>
    <xf numFmtId="0" fontId="4" fillId="2" borderId="23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25" fillId="2" borderId="25" xfId="0" applyFont="1" applyFill="1" applyBorder="1"/>
    <xf numFmtId="0" fontId="25" fillId="2" borderId="0" xfId="0" applyFont="1" applyFill="1" applyBorder="1"/>
    <xf numFmtId="0" fontId="3" fillId="2" borderId="26" xfId="0" applyFont="1" applyFill="1" applyBorder="1"/>
    <xf numFmtId="0" fontId="3" fillId="2" borderId="25" xfId="0" applyFont="1" applyFill="1" applyBorder="1"/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/>
    <xf numFmtId="0" fontId="3" fillId="2" borderId="29" xfId="0" applyFont="1" applyFill="1" applyBorder="1"/>
    <xf numFmtId="0" fontId="3" fillId="2" borderId="30" xfId="0" applyFont="1" applyFill="1" applyBorder="1"/>
    <xf numFmtId="0" fontId="14" fillId="2" borderId="0" xfId="0" applyFont="1" applyFill="1"/>
    <xf numFmtId="4" fontId="25" fillId="7" borderId="32" xfId="0" applyNumberFormat="1" applyFont="1" applyFill="1" applyBorder="1"/>
    <xf numFmtId="4" fontId="25" fillId="7" borderId="32" xfId="0" applyNumberFormat="1" applyFont="1" applyFill="1" applyBorder="1" applyAlignment="1">
      <alignment horizontal="right"/>
    </xf>
    <xf numFmtId="4" fontId="25" fillId="7" borderId="33" xfId="0" applyNumberFormat="1" applyFont="1" applyFill="1" applyBorder="1"/>
    <xf numFmtId="4" fontId="30" fillId="7" borderId="13" xfId="0" quotePrefix="1" applyNumberFormat="1" applyFont="1" applyFill="1" applyBorder="1" applyAlignment="1">
      <alignment vertical="center"/>
    </xf>
    <xf numFmtId="4" fontId="30" fillId="7" borderId="13" xfId="0" applyNumberFormat="1" applyFont="1" applyFill="1" applyBorder="1" applyAlignment="1">
      <alignment vertical="center"/>
    </xf>
    <xf numFmtId="4" fontId="26" fillId="3" borderId="13" xfId="0" applyNumberFormat="1" applyFont="1" applyFill="1" applyBorder="1"/>
    <xf numFmtId="4" fontId="25" fillId="8" borderId="13" xfId="0" applyNumberFormat="1" applyFont="1" applyFill="1" applyBorder="1"/>
    <xf numFmtId="168" fontId="20" fillId="7" borderId="0" xfId="8" applyFont="1" applyFill="1" applyBorder="1" applyAlignment="1" applyProtection="1">
      <alignment horizontal="left" vertical="center"/>
    </xf>
    <xf numFmtId="168" fontId="20" fillId="7" borderId="0" xfId="8" applyFont="1" applyFill="1" applyBorder="1" applyAlignment="1" applyProtection="1">
      <alignment horizontal="center" vertical="center"/>
    </xf>
    <xf numFmtId="4" fontId="25" fillId="7" borderId="13" xfId="0" applyNumberFormat="1" applyFont="1" applyFill="1" applyBorder="1"/>
    <xf numFmtId="16" fontId="0" fillId="0" borderId="0" xfId="0" applyNumberFormat="1"/>
    <xf numFmtId="4" fontId="0" fillId="0" borderId="0" xfId="0" applyNumberFormat="1"/>
    <xf numFmtId="4" fontId="25" fillId="8" borderId="13" xfId="0" applyNumberFormat="1" applyFont="1" applyFill="1" applyBorder="1" applyAlignment="1">
      <alignment horizontal="right"/>
    </xf>
    <xf numFmtId="4" fontId="25" fillId="8" borderId="13" xfId="0" quotePrefix="1" applyNumberFormat="1" applyFont="1" applyFill="1" applyBorder="1" applyProtection="1">
      <protection locked="0" hidden="1"/>
    </xf>
    <xf numFmtId="4" fontId="25" fillId="7" borderId="3" xfId="0" applyNumberFormat="1" applyFont="1" applyFill="1" applyBorder="1"/>
    <xf numFmtId="0" fontId="25" fillId="5" borderId="0" xfId="0" applyFont="1" applyFill="1" applyBorder="1" applyAlignment="1">
      <alignment horizontal="right"/>
    </xf>
    <xf numFmtId="4" fontId="28" fillId="3" borderId="36" xfId="0" applyNumberFormat="1" applyFont="1" applyFill="1" applyBorder="1" applyAlignment="1"/>
    <xf numFmtId="4" fontId="29" fillId="3" borderId="13" xfId="0" applyNumberFormat="1" applyFont="1" applyFill="1" applyBorder="1" applyAlignment="1">
      <alignment horizontal="center"/>
    </xf>
    <xf numFmtId="4" fontId="25" fillId="10" borderId="32" xfId="0" applyNumberFormat="1" applyFont="1" applyFill="1" applyBorder="1"/>
    <xf numFmtId="0" fontId="28" fillId="5" borderId="0" xfId="0" applyFont="1" applyFill="1" applyBorder="1"/>
    <xf numFmtId="0" fontId="28" fillId="11" borderId="1" xfId="0" applyFont="1" applyFill="1" applyBorder="1"/>
    <xf numFmtId="0" fontId="7" fillId="7" borderId="0" xfId="0" applyFont="1" applyFill="1" applyAlignment="1"/>
    <xf numFmtId="14" fontId="13" fillId="3" borderId="13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7" fontId="11" fillId="3" borderId="8" xfId="0" applyNumberFormat="1" applyFont="1" applyFill="1" applyBorder="1" applyAlignment="1">
      <alignment horizontal="center" vertical="center"/>
    </xf>
    <xf numFmtId="0" fontId="11" fillId="9" borderId="37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4" fontId="11" fillId="7" borderId="39" xfId="0" applyNumberFormat="1" applyFont="1" applyFill="1" applyBorder="1" applyAlignment="1">
      <alignment horizontal="right" vertical="center"/>
    </xf>
    <xf numFmtId="0" fontId="11" fillId="3" borderId="40" xfId="0" applyFont="1" applyFill="1" applyBorder="1" applyAlignment="1">
      <alignment horizontal="center" vertical="center"/>
    </xf>
    <xf numFmtId="167" fontId="11" fillId="7" borderId="41" xfId="0" applyNumberFormat="1" applyFont="1" applyFill="1" applyBorder="1" applyAlignment="1">
      <alignment horizontal="right" vertical="center"/>
    </xf>
    <xf numFmtId="0" fontId="11" fillId="7" borderId="40" xfId="0" applyFont="1" applyFill="1" applyBorder="1" applyAlignment="1">
      <alignment horizontal="center" vertical="center"/>
    </xf>
    <xf numFmtId="0" fontId="2" fillId="3" borderId="19" xfId="0" applyFont="1" applyFill="1" applyBorder="1"/>
    <xf numFmtId="16" fontId="11" fillId="3" borderId="1" xfId="0" applyNumberFormat="1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168" fontId="11" fillId="7" borderId="31" xfId="8" applyFont="1" applyFill="1" applyBorder="1" applyAlignment="1" applyProtection="1">
      <alignment horizontal="center" vertical="center"/>
    </xf>
    <xf numFmtId="0" fontId="25" fillId="11" borderId="9" xfId="0" applyFont="1" applyFill="1" applyBorder="1"/>
    <xf numFmtId="4" fontId="25" fillId="3" borderId="10" xfId="0" applyNumberFormat="1" applyFont="1" applyFill="1" applyBorder="1" applyAlignment="1">
      <alignment horizontal="center"/>
    </xf>
    <xf numFmtId="4" fontId="25" fillId="3" borderId="12" xfId="0" applyNumberFormat="1" applyFont="1" applyFill="1" applyBorder="1" applyAlignment="1">
      <alignment horizontal="center"/>
    </xf>
    <xf numFmtId="4" fontId="25" fillId="3" borderId="36" xfId="0" applyNumberFormat="1" applyFont="1" applyFill="1" applyBorder="1"/>
    <xf numFmtId="167" fontId="11" fillId="7" borderId="41" xfId="8" applyNumberFormat="1" applyFont="1" applyFill="1" applyBorder="1" applyAlignment="1" applyProtection="1">
      <alignment horizontal="right" vertical="center"/>
    </xf>
    <xf numFmtId="4" fontId="25" fillId="8" borderId="13" xfId="0" applyNumberFormat="1" applyFont="1" applyFill="1" applyBorder="1" applyProtection="1">
      <protection locked="0" hidden="1"/>
    </xf>
    <xf numFmtId="4" fontId="25" fillId="7" borderId="44" xfId="0" applyNumberFormat="1" applyFont="1" applyFill="1" applyBorder="1"/>
    <xf numFmtId="0" fontId="29" fillId="3" borderId="12" xfId="0" applyFont="1" applyFill="1" applyBorder="1" applyAlignment="1">
      <alignment horizontal="center"/>
    </xf>
    <xf numFmtId="165" fontId="11" fillId="7" borderId="3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/>
    <xf numFmtId="4" fontId="0" fillId="3" borderId="0" xfId="0" applyNumberFormat="1" applyFill="1"/>
    <xf numFmtId="16" fontId="11" fillId="3" borderId="0" xfId="0" applyNumberFormat="1" applyFont="1" applyFill="1" applyBorder="1" applyAlignment="1">
      <alignment horizontal="center" vertical="center"/>
    </xf>
    <xf numFmtId="0" fontId="54" fillId="2" borderId="0" xfId="0" applyFont="1" applyFill="1" applyBorder="1"/>
    <xf numFmtId="0" fontId="54" fillId="2" borderId="0" xfId="0" applyFont="1" applyFill="1"/>
    <xf numFmtId="4" fontId="0" fillId="3" borderId="1" xfId="0" applyNumberFormat="1" applyFill="1" applyBorder="1"/>
    <xf numFmtId="0" fontId="41" fillId="13" borderId="45" xfId="0" applyFont="1" applyFill="1" applyBorder="1" applyAlignment="1">
      <alignment horizontal="center" vertical="center" wrapText="1"/>
    </xf>
    <xf numFmtId="0" fontId="41" fillId="13" borderId="13" xfId="0" applyFont="1" applyFill="1" applyBorder="1" applyAlignment="1">
      <alignment horizontal="center" vertical="center" wrapText="1"/>
    </xf>
    <xf numFmtId="4" fontId="41" fillId="13" borderId="13" xfId="0" applyNumberFormat="1" applyFont="1" applyFill="1" applyBorder="1" applyAlignment="1">
      <alignment horizontal="center" vertical="center" wrapText="1"/>
    </xf>
    <xf numFmtId="168" fontId="20" fillId="14" borderId="31" xfId="0" applyNumberFormat="1" applyFont="1" applyFill="1" applyBorder="1" applyAlignment="1">
      <alignment horizontal="center" vertical="center"/>
    </xf>
    <xf numFmtId="0" fontId="11" fillId="9" borderId="46" xfId="0" applyFont="1" applyFill="1" applyBorder="1" applyAlignment="1">
      <alignment horizontal="center" vertical="center"/>
    </xf>
    <xf numFmtId="165" fontId="11" fillId="7" borderId="46" xfId="0" applyNumberFormat="1" applyFont="1" applyFill="1" applyBorder="1" applyAlignment="1">
      <alignment horizontal="right" vertical="center"/>
    </xf>
    <xf numFmtId="0" fontId="11" fillId="15" borderId="1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168" fontId="11" fillId="16" borderId="13" xfId="8" applyFont="1" applyFill="1" applyBorder="1" applyAlignment="1" applyProtection="1">
      <alignment horizontal="center" vertical="center"/>
    </xf>
    <xf numFmtId="168" fontId="11" fillId="7" borderId="13" xfId="8" applyFont="1" applyFill="1" applyBorder="1" applyAlignment="1" applyProtection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168" fontId="11" fillId="7" borderId="13" xfId="9" applyFont="1" applyFill="1" applyBorder="1" applyAlignment="1" applyProtection="1">
      <alignment horizontal="center" vertical="center"/>
    </xf>
    <xf numFmtId="168" fontId="10" fillId="7" borderId="13" xfId="8" applyFont="1" applyFill="1" applyBorder="1" applyAlignment="1" applyProtection="1">
      <alignment horizontal="center" vertical="center"/>
    </xf>
    <xf numFmtId="167" fontId="10" fillId="0" borderId="13" xfId="8" applyNumberFormat="1" applyFont="1" applyFill="1" applyBorder="1" applyAlignment="1" applyProtection="1">
      <alignment horizontal="center" vertical="center"/>
    </xf>
    <xf numFmtId="4" fontId="11" fillId="7" borderId="13" xfId="0" applyNumberFormat="1" applyFont="1" applyFill="1" applyBorder="1" applyAlignment="1">
      <alignment horizontal="right" vertical="center"/>
    </xf>
    <xf numFmtId="4" fontId="11" fillId="15" borderId="13" xfId="0" applyNumberFormat="1" applyFont="1" applyFill="1" applyBorder="1" applyAlignment="1">
      <alignment horizontal="center" vertical="center"/>
    </xf>
    <xf numFmtId="168" fontId="11" fillId="0" borderId="13" xfId="8" applyFont="1" applyFill="1" applyBorder="1" applyAlignment="1" applyProtection="1">
      <alignment horizontal="center" vertical="center"/>
    </xf>
    <xf numFmtId="4" fontId="37" fillId="7" borderId="13" xfId="0" applyNumberFormat="1" applyFont="1" applyFill="1" applyBorder="1" applyAlignment="1">
      <alignment horizontal="center" vertical="center"/>
    </xf>
    <xf numFmtId="0" fontId="11" fillId="14" borderId="47" xfId="0" applyFont="1" applyFill="1" applyBorder="1" applyAlignment="1">
      <alignment horizontal="center" vertical="center"/>
    </xf>
    <xf numFmtId="4" fontId="11" fillId="14" borderId="41" xfId="0" applyNumberFormat="1" applyFont="1" applyFill="1" applyBorder="1" applyAlignment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167" fontId="11" fillId="14" borderId="13" xfId="0" applyNumberFormat="1" applyFont="1" applyFill="1" applyBorder="1" applyAlignment="1">
      <alignment horizontal="center" vertical="center"/>
    </xf>
    <xf numFmtId="0" fontId="11" fillId="17" borderId="13" xfId="0" applyFont="1" applyFill="1" applyBorder="1" applyAlignment="1">
      <alignment horizontal="center" vertical="center"/>
    </xf>
    <xf numFmtId="0" fontId="11" fillId="17" borderId="37" xfId="0" applyFont="1" applyFill="1" applyBorder="1" applyAlignment="1">
      <alignment horizontal="center" vertical="center"/>
    </xf>
    <xf numFmtId="167" fontId="11" fillId="0" borderId="13" xfId="0" applyNumberFormat="1" applyFont="1" applyFill="1" applyBorder="1" applyAlignment="1">
      <alignment horizontal="center" vertical="center"/>
    </xf>
    <xf numFmtId="0" fontId="11" fillId="18" borderId="13" xfId="0" applyFont="1" applyFill="1" applyBorder="1" applyAlignment="1">
      <alignment horizontal="center" vertical="center"/>
    </xf>
    <xf numFmtId="165" fontId="11" fillId="18" borderId="13" xfId="0" applyNumberFormat="1" applyFont="1" applyFill="1" applyBorder="1" applyAlignment="1">
      <alignment horizontal="center" vertical="center"/>
    </xf>
    <xf numFmtId="4" fontId="20" fillId="14" borderId="31" xfId="0" applyNumberFormat="1" applyFont="1" applyFill="1" applyBorder="1" applyAlignment="1">
      <alignment horizontal="center" vertical="center"/>
    </xf>
    <xf numFmtId="16" fontId="13" fillId="7" borderId="0" xfId="0" applyNumberFormat="1" applyFont="1" applyFill="1" applyBorder="1" applyAlignment="1">
      <alignment horizontal="center" vertical="center"/>
    </xf>
    <xf numFmtId="170" fontId="13" fillId="7" borderId="0" xfId="0" applyNumberFormat="1" applyFont="1" applyFill="1" applyBorder="1" applyAlignment="1">
      <alignment horizontal="center" vertical="center"/>
    </xf>
    <xf numFmtId="172" fontId="13" fillId="7" borderId="0" xfId="0" applyNumberFormat="1" applyFont="1" applyFill="1" applyBorder="1" applyAlignment="1">
      <alignment horizontal="center" vertical="center"/>
    </xf>
    <xf numFmtId="0" fontId="38" fillId="7" borderId="0" xfId="0" applyFont="1" applyFill="1" applyBorder="1" applyAlignment="1">
      <alignment horizontal="center" vertical="center"/>
    </xf>
    <xf numFmtId="14" fontId="13" fillId="7" borderId="0" xfId="0" applyNumberFormat="1" applyFont="1" applyFill="1" applyBorder="1" applyAlignment="1">
      <alignment horizontal="center" vertical="center" wrapText="1"/>
    </xf>
    <xf numFmtId="168" fontId="13" fillId="7" borderId="0" xfId="8" applyFont="1" applyFill="1" applyBorder="1" applyAlignment="1">
      <alignment horizontal="center" vertical="center"/>
    </xf>
    <xf numFmtId="168" fontId="13" fillId="7" borderId="0" xfId="8" applyFont="1" applyFill="1" applyBorder="1" applyAlignment="1">
      <alignment horizontal="center"/>
    </xf>
    <xf numFmtId="168" fontId="13" fillId="7" borderId="0" xfId="8" applyFont="1" applyFill="1" applyBorder="1" applyAlignment="1">
      <alignment horizontal="left" vertical="center"/>
    </xf>
    <xf numFmtId="0" fontId="7" fillId="7" borderId="0" xfId="0" applyFont="1" applyFill="1" applyBorder="1" applyAlignment="1"/>
    <xf numFmtId="0" fontId="7" fillId="0" borderId="0" xfId="0" applyFont="1" applyFill="1" applyBorder="1" applyAlignment="1"/>
    <xf numFmtId="0" fontId="0" fillId="7" borderId="0" xfId="0" applyFill="1"/>
    <xf numFmtId="4" fontId="0" fillId="7" borderId="0" xfId="0" applyNumberFormat="1" applyFill="1"/>
    <xf numFmtId="0" fontId="0" fillId="7" borderId="0" xfId="0" applyFill="1" applyBorder="1"/>
    <xf numFmtId="4" fontId="25" fillId="7" borderId="48" xfId="0" applyNumberFormat="1" applyFont="1" applyFill="1" applyBorder="1"/>
    <xf numFmtId="0" fontId="25" fillId="3" borderId="13" xfId="0" applyFont="1" applyFill="1" applyBorder="1"/>
    <xf numFmtId="4" fontId="25" fillId="7" borderId="13" xfId="0" applyNumberFormat="1" applyFont="1" applyFill="1" applyBorder="1" applyProtection="1">
      <protection locked="0" hidden="1"/>
    </xf>
    <xf numFmtId="0" fontId="28" fillId="3" borderId="13" xfId="0" applyFont="1" applyFill="1" applyBorder="1"/>
    <xf numFmtId="0" fontId="25" fillId="7" borderId="6" xfId="0" applyFont="1" applyFill="1" applyBorder="1" applyAlignment="1">
      <alignment vertical="center"/>
    </xf>
    <xf numFmtId="0" fontId="55" fillId="17" borderId="13" xfId="0" applyFont="1" applyFill="1" applyBorder="1"/>
    <xf numFmtId="0" fontId="55" fillId="7" borderId="13" xfId="0" applyFont="1" applyFill="1" applyBorder="1"/>
    <xf numFmtId="4" fontId="25" fillId="7" borderId="13" xfId="0" applyNumberFormat="1" applyFont="1" applyFill="1" applyBorder="1" applyAlignment="1">
      <alignment horizontal="right"/>
    </xf>
    <xf numFmtId="0" fontId="56" fillId="7" borderId="0" xfId="0" applyFont="1" applyFill="1" applyAlignment="1"/>
    <xf numFmtId="0" fontId="16" fillId="7" borderId="0" xfId="0" applyFont="1" applyFill="1" applyAlignment="1"/>
    <xf numFmtId="0" fontId="39" fillId="7" borderId="13" xfId="7" applyFont="1" applyFill="1" applyBorder="1" applyAlignment="1">
      <alignment horizontal="center" vertical="center"/>
    </xf>
    <xf numFmtId="0" fontId="25" fillId="17" borderId="13" xfId="0" applyFont="1" applyFill="1" applyBorder="1"/>
    <xf numFmtId="0" fontId="57" fillId="2" borderId="0" xfId="0" applyFont="1" applyFill="1" applyBorder="1"/>
    <xf numFmtId="0" fontId="4" fillId="2" borderId="0" xfId="0" applyFont="1" applyFill="1" applyBorder="1"/>
    <xf numFmtId="167" fontId="10" fillId="7" borderId="13" xfId="8" applyNumberFormat="1" applyFont="1" applyFill="1" applyBorder="1" applyAlignment="1" applyProtection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left" vertical="center"/>
    </xf>
    <xf numFmtId="0" fontId="45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0" fontId="47" fillId="20" borderId="48" xfId="0" applyFont="1" applyFill="1" applyBorder="1" applyAlignment="1">
      <alignment horizontal="center" vertical="center" wrapText="1"/>
    </xf>
    <xf numFmtId="4" fontId="47" fillId="20" borderId="13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7" fillId="8" borderId="48" xfId="0" applyNumberFormat="1" applyFont="1" applyFill="1" applyBorder="1" applyAlignment="1">
      <alignment horizontal="center" vertical="center" wrapText="1"/>
    </xf>
    <xf numFmtId="0" fontId="14" fillId="16" borderId="0" xfId="0" applyFont="1" applyFill="1" applyBorder="1" applyAlignment="1">
      <alignment horizontal="center" vertical="center" wrapText="1"/>
    </xf>
    <xf numFmtId="0" fontId="3" fillId="16" borderId="0" xfId="0" applyFont="1" applyFill="1" applyBorder="1" applyAlignment="1">
      <alignment horizontal="center" vertical="center" wrapText="1"/>
    </xf>
    <xf numFmtId="0" fontId="3" fillId="16" borderId="0" xfId="0" applyFont="1" applyFill="1" applyAlignment="1">
      <alignment horizontal="center" vertical="center" wrapText="1"/>
    </xf>
    <xf numFmtId="167" fontId="48" fillId="18" borderId="13" xfId="0" applyNumberFormat="1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 wrapText="1"/>
    </xf>
    <xf numFmtId="0" fontId="58" fillId="11" borderId="13" xfId="0" applyFont="1" applyFill="1" applyBorder="1" applyAlignment="1">
      <alignment horizontal="center" vertical="center"/>
    </xf>
    <xf numFmtId="0" fontId="58" fillId="11" borderId="13" xfId="0" applyFont="1" applyFill="1" applyBorder="1" applyAlignment="1">
      <alignment horizontal="center"/>
    </xf>
    <xf numFmtId="0" fontId="59" fillId="0" borderId="13" xfId="7" applyFont="1" applyBorder="1" applyAlignment="1" applyProtection="1">
      <alignment horizontal="center" vertical="center"/>
    </xf>
    <xf numFmtId="0" fontId="59" fillId="0" borderId="13" xfId="7" applyFont="1" applyBorder="1" applyAlignment="1" applyProtection="1">
      <alignment horizontal="center" vertical="center"/>
      <protection locked="0"/>
    </xf>
    <xf numFmtId="0" fontId="59" fillId="0" borderId="13" xfId="0" applyFont="1" applyBorder="1" applyAlignment="1" applyProtection="1">
      <alignment horizontal="center" vertical="center"/>
      <protection locked="0"/>
    </xf>
    <xf numFmtId="0" fontId="47" fillId="8" borderId="48" xfId="0" applyFont="1" applyFill="1" applyBorder="1" applyAlignment="1" applyProtection="1">
      <alignment horizontal="center" vertical="center" wrapText="1"/>
      <protection locked="0"/>
    </xf>
    <xf numFmtId="4" fontId="47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47" fillId="8" borderId="21" xfId="0" applyNumberFormat="1" applyFont="1" applyFill="1" applyBorder="1" applyAlignment="1" applyProtection="1">
      <alignment horizontal="center" vertical="center" wrapText="1"/>
      <protection locked="0"/>
    </xf>
    <xf numFmtId="0" fontId="47" fillId="8" borderId="21" xfId="0" applyFont="1" applyFill="1" applyBorder="1" applyAlignment="1" applyProtection="1">
      <alignment horizontal="center" vertical="center" wrapText="1"/>
      <protection locked="0"/>
    </xf>
    <xf numFmtId="0" fontId="47" fillId="8" borderId="48" xfId="0" applyNumberFormat="1" applyFont="1" applyFill="1" applyBorder="1" applyAlignment="1" applyProtection="1">
      <alignment horizontal="center" vertical="center" wrapText="1"/>
      <protection locked="0"/>
    </xf>
    <xf numFmtId="0" fontId="43" fillId="19" borderId="13" xfId="5" applyFont="1" applyFill="1" applyBorder="1" applyAlignment="1">
      <alignment horizontal="center" vertical="center"/>
    </xf>
    <xf numFmtId="0" fontId="60" fillId="7" borderId="13" xfId="7" applyFont="1" applyFill="1" applyBorder="1" applyAlignment="1">
      <alignment horizontal="center" vertical="center"/>
    </xf>
    <xf numFmtId="14" fontId="38" fillId="7" borderId="45" xfId="0" applyNumberFormat="1" applyFont="1" applyFill="1" applyBorder="1" applyAlignment="1" applyProtection="1">
      <alignment horizontal="center" vertical="center" wrapText="1"/>
      <protection locked="0"/>
    </xf>
    <xf numFmtId="0" fontId="39" fillId="7" borderId="13" xfId="7" applyFont="1" applyFill="1" applyBorder="1" applyAlignment="1" applyProtection="1">
      <alignment horizontal="center" vertical="center"/>
      <protection locked="0"/>
    </xf>
    <xf numFmtId="0" fontId="13" fillId="7" borderId="13" xfId="6" applyNumberFormat="1" applyFont="1" applyFill="1" applyBorder="1" applyAlignment="1">
      <alignment horizontal="center" vertical="center"/>
    </xf>
    <xf numFmtId="0" fontId="8" fillId="7" borderId="0" xfId="0" applyFont="1" applyFill="1" applyAlignment="1"/>
    <xf numFmtId="0" fontId="8" fillId="4" borderId="0" xfId="0" applyFont="1" applyFill="1" applyAlignment="1"/>
    <xf numFmtId="0" fontId="8" fillId="3" borderId="0" xfId="0" applyFont="1" applyFill="1" applyAlignment="1">
      <alignment horizontal="left"/>
    </xf>
    <xf numFmtId="169" fontId="8" fillId="3" borderId="0" xfId="0" applyNumberFormat="1" applyFont="1" applyFill="1" applyAlignment="1"/>
    <xf numFmtId="0" fontId="8" fillId="3" borderId="0" xfId="0" applyFont="1" applyFill="1" applyBorder="1" applyAlignment="1"/>
    <xf numFmtId="4" fontId="8" fillId="3" borderId="0" xfId="0" applyNumberFormat="1" applyFont="1" applyFill="1" applyBorder="1" applyAlignment="1">
      <alignment horizontal="center" vertical="center"/>
    </xf>
    <xf numFmtId="167" fontId="8" fillId="3" borderId="0" xfId="1" applyFont="1" applyFill="1" applyAlignment="1"/>
    <xf numFmtId="170" fontId="8" fillId="0" borderId="0" xfId="0" applyNumberFormat="1" applyFont="1" applyFill="1" applyBorder="1" applyAlignment="1">
      <alignment horizontal="center" vertical="center"/>
    </xf>
    <xf numFmtId="14" fontId="41" fillId="7" borderId="45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36" xfId="6" applyNumberFormat="1" applyFont="1" applyFill="1" applyBorder="1" applyAlignment="1" applyProtection="1">
      <alignment horizontal="center" vertical="center" wrapText="1"/>
      <protection locked="0"/>
    </xf>
    <xf numFmtId="0" fontId="41" fillId="7" borderId="44" xfId="6" applyFont="1" applyFill="1" applyBorder="1" applyAlignment="1" applyProtection="1">
      <alignment horizontal="center" vertical="center"/>
      <protection locked="0"/>
    </xf>
    <xf numFmtId="0" fontId="41" fillId="7" borderId="13" xfId="6" applyFont="1" applyFill="1" applyBorder="1" applyAlignment="1" applyProtection="1">
      <alignment horizontal="center" vertical="center"/>
      <protection locked="0"/>
    </xf>
    <xf numFmtId="0" fontId="41" fillId="0" borderId="45" xfId="0" applyFont="1" applyFill="1" applyBorder="1" applyAlignment="1" applyProtection="1">
      <alignment horizontal="center" vertical="center" wrapText="1"/>
      <protection locked="0"/>
    </xf>
    <xf numFmtId="0" fontId="44" fillId="2" borderId="0" xfId="0" applyFont="1" applyFill="1" applyBorder="1" applyAlignment="1">
      <alignment vertical="center"/>
    </xf>
    <xf numFmtId="0" fontId="46" fillId="18" borderId="49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/>
    </xf>
    <xf numFmtId="0" fontId="45" fillId="11" borderId="13" xfId="0" applyFont="1" applyFill="1" applyBorder="1" applyAlignment="1">
      <alignment horizontal="center" vertical="center"/>
    </xf>
    <xf numFmtId="167" fontId="51" fillId="3" borderId="0" xfId="1" applyFont="1" applyFill="1" applyAlignment="1"/>
    <xf numFmtId="0" fontId="18" fillId="13" borderId="13" xfId="0" applyNumberFormat="1" applyFont="1" applyFill="1" applyBorder="1" applyAlignment="1">
      <alignment horizontal="center" vertical="center" wrapText="1"/>
    </xf>
    <xf numFmtId="167" fontId="8" fillId="18" borderId="13" xfId="0" applyNumberFormat="1" applyFont="1" applyFill="1" applyBorder="1" applyAlignment="1">
      <alignment vertical="center"/>
    </xf>
    <xf numFmtId="165" fontId="8" fillId="18" borderId="1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/>
    </xf>
    <xf numFmtId="4" fontId="55" fillId="3" borderId="13" xfId="0" applyNumberFormat="1" applyFont="1" applyFill="1" applyBorder="1" applyAlignment="1">
      <alignment horizontal="center"/>
    </xf>
    <xf numFmtId="0" fontId="27" fillId="7" borderId="13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165" fontId="13" fillId="7" borderId="13" xfId="9" applyNumberFormat="1" applyFont="1" applyFill="1" applyBorder="1" applyAlignment="1" applyProtection="1">
      <alignment horizontal="center" vertical="center"/>
      <protection locked="0"/>
    </xf>
    <xf numFmtId="165" fontId="13" fillId="18" borderId="13" xfId="9" applyNumberFormat="1" applyFont="1" applyFill="1" applyBorder="1" applyAlignment="1">
      <alignment horizontal="center" vertical="center"/>
    </xf>
    <xf numFmtId="165" fontId="39" fillId="0" borderId="13" xfId="7" applyNumberFormat="1" applyFont="1" applyBorder="1" applyAlignment="1" applyProtection="1">
      <alignment horizontal="center" vertical="center"/>
      <protection locked="0"/>
    </xf>
    <xf numFmtId="165" fontId="31" fillId="18" borderId="54" xfId="0" applyNumberFormat="1" applyFont="1" applyFill="1" applyBorder="1" applyAlignment="1">
      <alignment horizontal="center" vertical="center"/>
    </xf>
    <xf numFmtId="0" fontId="39" fillId="7" borderId="13" xfId="7" applyNumberFormat="1" applyFont="1" applyFill="1" applyBorder="1" applyAlignment="1">
      <alignment horizontal="center" vertical="center"/>
    </xf>
    <xf numFmtId="168" fontId="25" fillId="18" borderId="45" xfId="8" applyFont="1" applyFill="1" applyBorder="1" applyAlignment="1">
      <alignment horizontal="center" vertical="center" wrapText="1"/>
    </xf>
    <xf numFmtId="168" fontId="25" fillId="0" borderId="13" xfId="8" applyFont="1" applyFill="1" applyBorder="1" applyAlignment="1" applyProtection="1">
      <alignment horizontal="center" vertical="center"/>
      <protection locked="0"/>
    </xf>
    <xf numFmtId="168" fontId="25" fillId="14" borderId="13" xfId="8" applyFont="1" applyFill="1" applyBorder="1" applyAlignment="1">
      <alignment horizontal="right" vertical="center"/>
    </xf>
    <xf numFmtId="168" fontId="25" fillId="2" borderId="0" xfId="8" applyFont="1" applyFill="1" applyAlignment="1">
      <alignment horizontal="center" vertical="center"/>
    </xf>
    <xf numFmtId="165" fontId="6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Fill="1" applyAlignment="1">
      <alignment horizontal="center" vertical="center"/>
    </xf>
    <xf numFmtId="0" fontId="64" fillId="0" borderId="13" xfId="0" applyFont="1" applyBorder="1" applyAlignment="1">
      <alignment horizontal="center"/>
    </xf>
    <xf numFmtId="168" fontId="12" fillId="0" borderId="0" xfId="8"/>
    <xf numFmtId="0" fontId="2" fillId="0" borderId="0" xfId="0" applyFont="1"/>
    <xf numFmtId="0" fontId="41" fillId="7" borderId="13" xfId="6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8" fontId="12" fillId="0" borderId="0" xfId="8" applyAlignment="1">
      <alignment horizontal="left"/>
    </xf>
    <xf numFmtId="165" fontId="0" fillId="0" borderId="0" xfId="0" applyNumberFormat="1" applyAlignment="1">
      <alignment horizontal="left"/>
    </xf>
    <xf numFmtId="0" fontId="38" fillId="7" borderId="45" xfId="0" applyFont="1" applyFill="1" applyBorder="1" applyAlignment="1" applyProtection="1">
      <alignment horizontal="center" vertical="center" wrapText="1"/>
      <protection locked="0"/>
    </xf>
    <xf numFmtId="0" fontId="58" fillId="0" borderId="13" xfId="0" applyFont="1" applyBorder="1" applyAlignment="1" applyProtection="1">
      <alignment horizontal="center" vertical="center"/>
      <protection locked="0"/>
    </xf>
    <xf numFmtId="4" fontId="25" fillId="25" borderId="13" xfId="0" applyNumberFormat="1" applyFont="1" applyFill="1" applyBorder="1"/>
    <xf numFmtId="0" fontId="3" fillId="24" borderId="28" xfId="0" applyFont="1" applyFill="1" applyBorder="1"/>
    <xf numFmtId="0" fontId="3" fillId="24" borderId="29" xfId="0" applyFont="1" applyFill="1" applyBorder="1"/>
    <xf numFmtId="0" fontId="3" fillId="24" borderId="28" xfId="0" applyFont="1" applyFill="1" applyBorder="1" applyAlignment="1">
      <alignment horizontal="center"/>
    </xf>
    <xf numFmtId="0" fontId="66" fillId="5" borderId="1" xfId="0" applyFont="1" applyFill="1" applyBorder="1"/>
    <xf numFmtId="49" fontId="27" fillId="11" borderId="8" xfId="0" applyNumberFormat="1" applyFont="1" applyFill="1" applyBorder="1" applyAlignment="1">
      <alignment horizontal="left"/>
    </xf>
    <xf numFmtId="49" fontId="25" fillId="11" borderId="12" xfId="0" applyNumberFormat="1" applyFont="1" applyFill="1" applyBorder="1" applyAlignment="1">
      <alignment horizontal="left"/>
    </xf>
    <xf numFmtId="0" fontId="25" fillId="10" borderId="7" xfId="0" applyFont="1" applyFill="1" applyBorder="1" applyAlignment="1">
      <alignment horizontal="right"/>
    </xf>
    <xf numFmtId="164" fontId="25" fillId="7" borderId="13" xfId="0" applyNumberFormat="1" applyFont="1" applyFill="1" applyBorder="1" applyAlignment="1">
      <alignment horizontal="left"/>
    </xf>
    <xf numFmtId="0" fontId="67" fillId="26" borderId="63" xfId="11" applyAlignment="1">
      <alignment horizontal="center"/>
    </xf>
    <xf numFmtId="0" fontId="2" fillId="7" borderId="0" xfId="0" applyFont="1" applyFill="1"/>
    <xf numFmtId="0" fontId="2" fillId="3" borderId="0" xfId="0" applyFont="1" applyFill="1"/>
    <xf numFmtId="0" fontId="8" fillId="7" borderId="0" xfId="0" applyFont="1" applyFill="1" applyAlignment="1">
      <alignment vertical="center"/>
    </xf>
    <xf numFmtId="0" fontId="69" fillId="7" borderId="0" xfId="0" applyFont="1" applyFill="1" applyAlignment="1"/>
    <xf numFmtId="0" fontId="58" fillId="0" borderId="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/>
    </xf>
    <xf numFmtId="0" fontId="6" fillId="0" borderId="0" xfId="4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14" fontId="13" fillId="3" borderId="0" xfId="4" applyNumberFormat="1" applyFont="1" applyFill="1" applyBorder="1" applyAlignment="1">
      <alignment horizontal="center" vertical="center"/>
    </xf>
    <xf numFmtId="0" fontId="7" fillId="3" borderId="0" xfId="4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39" fontId="13" fillId="0" borderId="0" xfId="4" applyNumberFormat="1" applyFont="1" applyFill="1" applyBorder="1" applyAlignment="1">
      <alignment horizontal="center"/>
    </xf>
    <xf numFmtId="0" fontId="20" fillId="3" borderId="0" xfId="4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167" fontId="11" fillId="3" borderId="0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14" borderId="2" xfId="4" applyFont="1" applyFill="1" applyBorder="1" applyAlignment="1">
      <alignment horizontal="center" vertical="center"/>
    </xf>
    <xf numFmtId="0" fontId="11" fillId="7" borderId="38" xfId="4" applyFont="1" applyFill="1" applyBorder="1" applyAlignment="1">
      <alignment horizontal="center" vertical="center"/>
    </xf>
    <xf numFmtId="165" fontId="11" fillId="7" borderId="46" xfId="4" applyNumberFormat="1" applyFont="1" applyFill="1" applyBorder="1" applyAlignment="1">
      <alignment horizontal="right" vertical="center"/>
    </xf>
    <xf numFmtId="0" fontId="11" fillId="3" borderId="40" xfId="4" applyFont="1" applyFill="1" applyBorder="1" applyAlignment="1">
      <alignment horizontal="center" vertical="center"/>
    </xf>
    <xf numFmtId="0" fontId="11" fillId="7" borderId="40" xfId="4" applyFont="1" applyFill="1" applyBorder="1" applyAlignment="1">
      <alignment horizontal="center" vertical="center"/>
    </xf>
    <xf numFmtId="0" fontId="24" fillId="7" borderId="40" xfId="4" applyFont="1" applyFill="1" applyBorder="1" applyAlignment="1">
      <alignment horizontal="center" vertical="center"/>
    </xf>
    <xf numFmtId="0" fontId="24" fillId="7" borderId="65" xfId="4" applyFont="1" applyFill="1" applyBorder="1" applyAlignment="1">
      <alignment horizontal="center" vertical="center"/>
    </xf>
    <xf numFmtId="0" fontId="11" fillId="7" borderId="65" xfId="4" applyFont="1" applyFill="1" applyBorder="1" applyAlignment="1">
      <alignment horizontal="center" vertical="center"/>
    </xf>
    <xf numFmtId="4" fontId="11" fillId="14" borderId="17" xfId="4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4" fontId="11" fillId="0" borderId="56" xfId="4" applyNumberFormat="1" applyFont="1" applyFill="1" applyBorder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0" fontId="11" fillId="7" borderId="62" xfId="4" applyFont="1" applyFill="1" applyBorder="1" applyAlignment="1">
      <alignment horizontal="center" vertical="center"/>
    </xf>
    <xf numFmtId="0" fontId="11" fillId="3" borderId="28" xfId="4" applyFont="1" applyFill="1" applyBorder="1" applyAlignment="1">
      <alignment horizontal="center" vertical="center"/>
    </xf>
    <xf numFmtId="0" fontId="11" fillId="7" borderId="2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24" fillId="7" borderId="28" xfId="4" applyFont="1" applyFill="1" applyBorder="1" applyAlignment="1">
      <alignment horizontal="center" vertical="center"/>
    </xf>
    <xf numFmtId="0" fontId="24" fillId="7" borderId="66" xfId="4" applyFont="1" applyFill="1" applyBorder="1" applyAlignment="1">
      <alignment horizontal="center" vertical="center"/>
    </xf>
    <xf numFmtId="0" fontId="11" fillId="7" borderId="66" xfId="4" applyFont="1" applyFill="1" applyBorder="1" applyAlignment="1">
      <alignment horizontal="center" vertical="center"/>
    </xf>
    <xf numFmtId="165" fontId="11" fillId="0" borderId="46" xfId="4" applyNumberFormat="1" applyFont="1" applyFill="1" applyBorder="1" applyAlignment="1">
      <alignment horizontal="center" vertical="center"/>
    </xf>
    <xf numFmtId="14" fontId="11" fillId="17" borderId="13" xfId="4" applyNumberFormat="1" applyFont="1" applyFill="1" applyBorder="1" applyAlignment="1">
      <alignment horizontal="center" vertical="center"/>
    </xf>
    <xf numFmtId="0" fontId="11" fillId="14" borderId="69" xfId="4" applyFont="1" applyFill="1" applyBorder="1" applyAlignment="1">
      <alignment horizontal="center" vertical="center"/>
    </xf>
    <xf numFmtId="4" fontId="11" fillId="0" borderId="0" xfId="4" applyNumberFormat="1" applyFont="1" applyFill="1" applyBorder="1" applyAlignment="1">
      <alignment horizontal="center" vertical="center"/>
    </xf>
    <xf numFmtId="0" fontId="11" fillId="3" borderId="34" xfId="4" applyFont="1" applyFill="1" applyBorder="1" applyAlignment="1">
      <alignment horizontal="center" vertical="center"/>
    </xf>
    <xf numFmtId="0" fontId="11" fillId="7" borderId="34" xfId="4" applyFont="1" applyFill="1" applyBorder="1" applyAlignment="1">
      <alignment horizontal="center" vertical="center"/>
    </xf>
    <xf numFmtId="0" fontId="11" fillId="3" borderId="72" xfId="4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1" fillId="14" borderId="56" xfId="4" applyFont="1" applyFill="1" applyBorder="1" applyAlignment="1">
      <alignment horizontal="center" vertical="center"/>
    </xf>
    <xf numFmtId="0" fontId="11" fillId="3" borderId="67" xfId="4" applyFont="1" applyFill="1" applyBorder="1" applyAlignment="1">
      <alignment horizontal="center" vertical="center"/>
    </xf>
    <xf numFmtId="0" fontId="11" fillId="3" borderId="50" xfId="4" applyFont="1" applyFill="1" applyBorder="1" applyAlignment="1">
      <alignment horizontal="center" vertical="center"/>
    </xf>
    <xf numFmtId="0" fontId="11" fillId="7" borderId="50" xfId="4" applyFont="1" applyFill="1" applyBorder="1" applyAlignment="1">
      <alignment horizontal="center" vertical="center"/>
    </xf>
    <xf numFmtId="0" fontId="11" fillId="3" borderId="70" xfId="4" applyFont="1" applyFill="1" applyBorder="1" applyAlignment="1">
      <alignment horizontal="center" vertical="center"/>
    </xf>
    <xf numFmtId="0" fontId="0" fillId="0" borderId="0" xfId="0"/>
    <xf numFmtId="4" fontId="70" fillId="18" borderId="17" xfId="13" applyNumberFormat="1" applyFont="1" applyFill="1" applyBorder="1" applyAlignment="1">
      <alignment horizontal="right" vertical="center"/>
    </xf>
    <xf numFmtId="0" fontId="11" fillId="14" borderId="68" xfId="4" applyFont="1" applyFill="1" applyBorder="1" applyAlignment="1">
      <alignment vertical="center"/>
    </xf>
    <xf numFmtId="0" fontId="58" fillId="0" borderId="13" xfId="0" applyFont="1" applyFill="1" applyBorder="1" applyAlignment="1">
      <alignment horizontal="center" vertical="center"/>
    </xf>
    <xf numFmtId="0" fontId="58" fillId="0" borderId="13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7" fillId="0" borderId="0" xfId="4" applyFont="1" applyBorder="1" applyAlignment="1">
      <alignment horizontal="center" vertical="center"/>
    </xf>
    <xf numFmtId="165" fontId="11" fillId="7" borderId="73" xfId="4" applyNumberFormat="1" applyFont="1" applyFill="1" applyBorder="1" applyAlignment="1">
      <alignment horizontal="center" vertical="center"/>
    </xf>
    <xf numFmtId="165" fontId="11" fillId="7" borderId="74" xfId="4" applyNumberFormat="1" applyFont="1" applyFill="1" applyBorder="1" applyAlignment="1">
      <alignment horizontal="center" vertical="center"/>
    </xf>
    <xf numFmtId="165" fontId="11" fillId="0" borderId="74" xfId="4" applyNumberFormat="1" applyFont="1" applyFill="1" applyBorder="1" applyAlignment="1">
      <alignment horizontal="center" vertical="center"/>
    </xf>
    <xf numFmtId="165" fontId="6" fillId="7" borderId="0" xfId="4" applyNumberFormat="1" applyFont="1" applyFill="1" applyBorder="1" applyAlignment="1">
      <alignment horizontal="center" vertical="center"/>
    </xf>
    <xf numFmtId="165" fontId="23" fillId="7" borderId="0" xfId="4" applyNumberFormat="1" applyFont="1" applyFill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73" fillId="7" borderId="0" xfId="0" applyFont="1" applyFill="1" applyAlignment="1"/>
    <xf numFmtId="0" fontId="0" fillId="0" borderId="0" xfId="0"/>
    <xf numFmtId="165" fontId="20" fillId="0" borderId="0" xfId="4" applyNumberFormat="1" applyFont="1" applyBorder="1" applyAlignment="1">
      <alignment horizontal="center" vertical="center"/>
    </xf>
    <xf numFmtId="0" fontId="0" fillId="0" borderId="0" xfId="0"/>
    <xf numFmtId="0" fontId="58" fillId="7" borderId="13" xfId="0" applyFont="1" applyFill="1" applyBorder="1"/>
    <xf numFmtId="165" fontId="16" fillId="7" borderId="0" xfId="4" applyNumberFormat="1" applyFont="1" applyFill="1" applyBorder="1" applyAlignment="1">
      <alignment horizontal="center" vertical="center"/>
    </xf>
    <xf numFmtId="168" fontId="74" fillId="7" borderId="13" xfId="8" applyFont="1" applyFill="1" applyBorder="1" applyAlignment="1" applyProtection="1">
      <alignment horizontal="left" vertical="center"/>
    </xf>
    <xf numFmtId="168" fontId="74" fillId="3" borderId="31" xfId="8" applyFont="1" applyFill="1" applyBorder="1" applyAlignment="1" applyProtection="1">
      <alignment horizontal="left" vertical="center"/>
    </xf>
    <xf numFmtId="168" fontId="74" fillId="7" borderId="34" xfId="8" applyFont="1" applyFill="1" applyBorder="1" applyAlignment="1" applyProtection="1">
      <alignment horizontal="left" vertical="center"/>
    </xf>
    <xf numFmtId="4" fontId="74" fillId="14" borderId="31" xfId="0" applyNumberFormat="1" applyFont="1" applyFill="1" applyBorder="1" applyAlignment="1">
      <alignment horizontal="right" vertical="center"/>
    </xf>
    <xf numFmtId="4" fontId="25" fillId="7" borderId="21" xfId="0" applyNumberFormat="1" applyFont="1" applyFill="1" applyBorder="1"/>
    <xf numFmtId="4" fontId="25" fillId="27" borderId="42" xfId="0" applyNumberFormat="1" applyFont="1" applyFill="1" applyBorder="1"/>
    <xf numFmtId="39" fontId="13" fillId="7" borderId="45" xfId="0" applyNumberFormat="1" applyFont="1" applyFill="1" applyBorder="1" applyAlignment="1">
      <alignment horizontal="center"/>
    </xf>
    <xf numFmtId="0" fontId="67" fillId="26" borderId="75" xfId="11" applyBorder="1" applyAlignment="1">
      <alignment horizontal="center"/>
    </xf>
    <xf numFmtId="0" fontId="67" fillId="26" borderId="13" xfId="11" applyBorder="1" applyAlignment="1">
      <alignment horizontal="center"/>
    </xf>
    <xf numFmtId="0" fontId="72" fillId="26" borderId="13" xfId="12" applyFont="1" applyBorder="1" applyAlignment="1">
      <alignment horizontal="center"/>
    </xf>
    <xf numFmtId="4" fontId="25" fillId="17" borderId="49" xfId="0" applyNumberFormat="1" applyFont="1" applyFill="1" applyBorder="1"/>
    <xf numFmtId="4" fontId="25" fillId="17" borderId="51" xfId="0" applyNumberFormat="1" applyFont="1" applyFill="1" applyBorder="1"/>
    <xf numFmtId="4" fontId="25" fillId="17" borderId="44" xfId="0" applyNumberFormat="1" applyFont="1" applyFill="1" applyBorder="1"/>
    <xf numFmtId="165" fontId="76" fillId="7" borderId="0" xfId="4" applyNumberFormat="1" applyFont="1" applyFill="1" applyBorder="1" applyAlignment="1">
      <alignment horizontal="center" vertical="center"/>
    </xf>
    <xf numFmtId="165" fontId="74" fillId="7" borderId="0" xfId="4" applyNumberFormat="1" applyFont="1" applyFill="1" applyBorder="1" applyAlignment="1">
      <alignment horizontal="center" vertical="center"/>
    </xf>
    <xf numFmtId="0" fontId="23" fillId="7" borderId="0" xfId="4" applyFont="1" applyFill="1" applyBorder="1" applyAlignment="1">
      <alignment horizontal="center" vertical="center"/>
    </xf>
    <xf numFmtId="0" fontId="20" fillId="0" borderId="0" xfId="4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72" fillId="26" borderId="64" xfId="12" applyFont="1" applyAlignment="1">
      <alignment horizontal="center"/>
    </xf>
    <xf numFmtId="165" fontId="23" fillId="0" borderId="0" xfId="4" applyNumberFormat="1" applyFont="1" applyBorder="1" applyAlignment="1">
      <alignment horizontal="center" vertical="center"/>
    </xf>
    <xf numFmtId="49" fontId="25" fillId="11" borderId="0" xfId="0" applyNumberFormat="1" applyFont="1" applyFill="1" applyBorder="1" applyAlignment="1">
      <alignment horizontal="left"/>
    </xf>
    <xf numFmtId="0" fontId="0" fillId="0" borderId="0" xfId="0"/>
    <xf numFmtId="0" fontId="11" fillId="7" borderId="70" xfId="4" applyFont="1" applyFill="1" applyBorder="1" applyAlignment="1">
      <alignment horizontal="center" vertical="center"/>
    </xf>
    <xf numFmtId="0" fontId="11" fillId="7" borderId="43" xfId="4" applyFont="1" applyFill="1" applyBorder="1" applyAlignment="1">
      <alignment horizontal="center" vertical="center"/>
    </xf>
    <xf numFmtId="165" fontId="11" fillId="0" borderId="73" xfId="4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1" fillId="14" borderId="68" xfId="4" applyFont="1" applyFill="1" applyBorder="1" applyAlignment="1">
      <alignment horizontal="center" vertical="center"/>
    </xf>
    <xf numFmtId="0" fontId="77" fillId="14" borderId="68" xfId="4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" fontId="11" fillId="7" borderId="34" xfId="4" applyNumberFormat="1" applyFont="1" applyFill="1" applyBorder="1" applyAlignment="1" applyProtection="1">
      <alignment horizontal="center" vertical="center"/>
      <protection locked="0"/>
    </xf>
    <xf numFmtId="4" fontId="11" fillId="7" borderId="80" xfId="4" applyNumberFormat="1" applyFont="1" applyFill="1" applyBorder="1" applyAlignment="1" applyProtection="1">
      <alignment horizontal="center" vertical="center"/>
      <protection locked="0"/>
    </xf>
    <xf numFmtId="4" fontId="11" fillId="7" borderId="82" xfId="4" applyNumberFormat="1" applyFont="1" applyFill="1" applyBorder="1" applyAlignment="1" applyProtection="1">
      <alignment horizontal="center" vertical="center"/>
      <protection locked="0"/>
    </xf>
    <xf numFmtId="4" fontId="70" fillId="14" borderId="2" xfId="13" applyNumberFormat="1" applyFont="1" applyFill="1" applyBorder="1" applyAlignment="1">
      <alignment horizontal="center" vertical="center"/>
    </xf>
    <xf numFmtId="0" fontId="0" fillId="0" borderId="0" xfId="0"/>
    <xf numFmtId="0" fontId="11" fillId="7" borderId="28" xfId="4" applyNumberFormat="1" applyFont="1" applyFill="1" applyBorder="1" applyAlignment="1" applyProtection="1">
      <alignment horizontal="center" vertical="center"/>
      <protection locked="0"/>
    </xf>
    <xf numFmtId="0" fontId="11" fillId="7" borderId="66" xfId="4" applyNumberFormat="1" applyFont="1" applyFill="1" applyBorder="1" applyAlignment="1" applyProtection="1">
      <alignment horizontal="center" vertical="center"/>
      <protection locked="0"/>
    </xf>
    <xf numFmtId="0" fontId="11" fillId="7" borderId="81" xfId="4" applyNumberFormat="1" applyFont="1" applyFill="1" applyBorder="1" applyAlignment="1" applyProtection="1">
      <alignment horizontal="center" vertical="center"/>
      <protection locked="0"/>
    </xf>
    <xf numFmtId="0" fontId="11" fillId="28" borderId="40" xfId="0" applyFont="1" applyFill="1" applyBorder="1" applyAlignment="1">
      <alignment horizontal="center" vertical="center"/>
    </xf>
    <xf numFmtId="167" fontId="11" fillId="28" borderId="41" xfId="0" quotePrefix="1" applyNumberFormat="1" applyFont="1" applyFill="1" applyBorder="1" applyAlignment="1">
      <alignment horizontal="right" vertical="center"/>
    </xf>
    <xf numFmtId="0" fontId="11" fillId="28" borderId="13" xfId="0" applyFont="1" applyFill="1" applyBorder="1" applyAlignment="1">
      <alignment horizontal="center" vertical="center"/>
    </xf>
    <xf numFmtId="167" fontId="10" fillId="28" borderId="13" xfId="9" applyNumberFormat="1" applyFont="1" applyFill="1" applyBorder="1" applyAlignment="1" applyProtection="1">
      <alignment horizontal="center" vertical="center"/>
    </xf>
    <xf numFmtId="0" fontId="53" fillId="7" borderId="13" xfId="0" quotePrefix="1" applyNumberFormat="1" applyFont="1" applyFill="1" applyBorder="1" applyAlignment="1">
      <alignment horizontal="left" vertical="center"/>
    </xf>
    <xf numFmtId="0" fontId="55" fillId="28" borderId="13" xfId="0" applyFont="1" applyFill="1" applyBorder="1"/>
    <xf numFmtId="4" fontId="25" fillId="28" borderId="13" xfId="0" quotePrefix="1" applyNumberFormat="1" applyFont="1" applyFill="1" applyBorder="1" applyProtection="1">
      <protection locked="0" hidden="1"/>
    </xf>
    <xf numFmtId="0" fontId="78" fillId="0" borderId="0" xfId="4" applyFont="1" applyAlignment="1">
      <alignment horizontal="left" vertical="center"/>
    </xf>
    <xf numFmtId="0" fontId="41" fillId="7" borderId="45" xfId="0" applyFont="1" applyFill="1" applyBorder="1" applyAlignment="1" applyProtection="1">
      <alignment horizontal="center" vertical="center" wrapText="1"/>
      <protection locked="0"/>
    </xf>
    <xf numFmtId="168" fontId="25" fillId="7" borderId="13" xfId="8" applyFont="1" applyFill="1" applyBorder="1" applyAlignment="1" applyProtection="1">
      <alignment horizontal="center" vertical="center"/>
      <protection locked="0"/>
    </xf>
    <xf numFmtId="0" fontId="58" fillId="7" borderId="13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20" fillId="7" borderId="0" xfId="4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1" fillId="14" borderId="83" xfId="4" applyFont="1" applyFill="1" applyBorder="1" applyAlignment="1">
      <alignment horizontal="center" vertical="center"/>
    </xf>
    <xf numFmtId="0" fontId="74" fillId="14" borderId="83" xfId="4" applyFont="1" applyFill="1" applyBorder="1" applyAlignment="1">
      <alignment horizontal="center" vertical="center"/>
    </xf>
    <xf numFmtId="0" fontId="24" fillId="0" borderId="84" xfId="4" applyFont="1" applyFill="1" applyBorder="1" applyAlignment="1">
      <alignment horizontal="center" vertical="center"/>
    </xf>
    <xf numFmtId="0" fontId="80" fillId="7" borderId="40" xfId="0" applyFont="1" applyFill="1" applyBorder="1" applyAlignment="1">
      <alignment horizontal="center" vertical="center"/>
    </xf>
    <xf numFmtId="167" fontId="80" fillId="7" borderId="41" xfId="0" applyNumberFormat="1" applyFont="1" applyFill="1" applyBorder="1" applyAlignment="1">
      <alignment horizontal="right" vertical="center"/>
    </xf>
    <xf numFmtId="0" fontId="80" fillId="7" borderId="13" xfId="0" applyFont="1" applyFill="1" applyBorder="1" applyAlignment="1">
      <alignment horizontal="center" vertical="center"/>
    </xf>
    <xf numFmtId="16" fontId="74" fillId="3" borderId="31" xfId="8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/>
    <xf numFmtId="0" fontId="70" fillId="7" borderId="64" xfId="12" applyFont="1" applyFill="1" applyAlignment="1">
      <alignment horizontal="center"/>
    </xf>
    <xf numFmtId="0" fontId="75" fillId="7" borderId="50" xfId="8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65" fontId="6" fillId="7" borderId="0" xfId="4" applyNumberFormat="1" applyFont="1" applyFill="1" applyAlignment="1">
      <alignment horizontal="center" vertical="center"/>
    </xf>
    <xf numFmtId="0" fontId="6" fillId="7" borderId="0" xfId="4" applyFont="1" applyFill="1" applyAlignment="1">
      <alignment horizontal="center" vertical="center"/>
    </xf>
    <xf numFmtId="0" fontId="6" fillId="7" borderId="0" xfId="4" applyFont="1" applyFill="1" applyBorder="1" applyAlignment="1">
      <alignment horizontal="center" vertical="center"/>
    </xf>
    <xf numFmtId="0" fontId="16" fillId="7" borderId="0" xfId="4" applyFont="1" applyFill="1" applyBorder="1" applyAlignment="1">
      <alignment horizontal="center" vertical="center"/>
    </xf>
    <xf numFmtId="0" fontId="25" fillId="7" borderId="13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11" fillId="7" borderId="85" xfId="4" applyNumberFormat="1" applyFont="1" applyFill="1" applyBorder="1" applyAlignment="1">
      <alignment horizontal="center" vertical="center"/>
    </xf>
    <xf numFmtId="4" fontId="11" fillId="14" borderId="68" xfId="4" applyNumberFormat="1" applyFont="1" applyFill="1" applyBorder="1" applyAlignment="1">
      <alignment horizontal="center" vertical="center"/>
    </xf>
    <xf numFmtId="0" fontId="24" fillId="0" borderId="86" xfId="4" applyFont="1" applyFill="1" applyBorder="1" applyAlignment="1">
      <alignment horizontal="center" vertical="center"/>
    </xf>
    <xf numFmtId="0" fontId="11" fillId="0" borderId="50" xfId="4" applyNumberFormat="1" applyFont="1" applyFill="1" applyBorder="1" applyAlignment="1">
      <alignment horizontal="center" vertical="center"/>
    </xf>
    <xf numFmtId="0" fontId="11" fillId="0" borderId="85" xfId="4" applyNumberFormat="1" applyFont="1" applyFill="1" applyBorder="1" applyAlignment="1">
      <alignment horizontal="center" vertical="center"/>
    </xf>
    <xf numFmtId="165" fontId="11" fillId="7" borderId="52" xfId="4" applyNumberFormat="1" applyFont="1" applyFill="1" applyBorder="1" applyAlignment="1">
      <alignment horizontal="center" vertical="center"/>
    </xf>
    <xf numFmtId="165" fontId="11" fillId="7" borderId="87" xfId="4" applyNumberFormat="1" applyFont="1" applyFill="1" applyBorder="1" applyAlignment="1">
      <alignment horizontal="center" vertical="center"/>
    </xf>
    <xf numFmtId="165" fontId="11" fillId="0" borderId="87" xfId="4" applyNumberFormat="1" applyFont="1" applyFill="1" applyBorder="1" applyAlignment="1">
      <alignment horizontal="center" vertical="center"/>
    </xf>
    <xf numFmtId="165" fontId="11" fillId="0" borderId="36" xfId="4" applyNumberFormat="1" applyFont="1" applyFill="1" applyBorder="1" applyAlignment="1">
      <alignment horizontal="center" vertical="center"/>
    </xf>
    <xf numFmtId="0" fontId="11" fillId="7" borderId="13" xfId="4" applyNumberFormat="1" applyFont="1" applyFill="1" applyBorder="1" applyAlignment="1">
      <alignment horizontal="center" vertical="center"/>
    </xf>
    <xf numFmtId="0" fontId="11" fillId="7" borderId="74" xfId="4" applyNumberFormat="1" applyFont="1" applyFill="1" applyBorder="1" applyAlignment="1">
      <alignment horizontal="center" vertical="center"/>
    </xf>
    <xf numFmtId="0" fontId="11" fillId="7" borderId="73" xfId="4" applyNumberFormat="1" applyFont="1" applyFill="1" applyBorder="1" applyAlignment="1">
      <alignment horizontal="center" vertical="center"/>
    </xf>
    <xf numFmtId="0" fontId="11" fillId="0" borderId="73" xfId="4" applyNumberFormat="1" applyFont="1" applyFill="1" applyBorder="1" applyAlignment="1">
      <alignment horizontal="center" vertical="center"/>
    </xf>
    <xf numFmtId="0" fontId="11" fillId="0" borderId="88" xfId="4" applyNumberFormat="1" applyFont="1" applyFill="1" applyBorder="1" applyAlignment="1">
      <alignment horizontal="center" vertical="center"/>
    </xf>
    <xf numFmtId="0" fontId="11" fillId="7" borderId="45" xfId="4" applyNumberFormat="1" applyFont="1" applyFill="1" applyBorder="1" applyAlignment="1">
      <alignment horizontal="center" vertical="center"/>
    </xf>
    <xf numFmtId="0" fontId="11" fillId="7" borderId="88" xfId="4" applyNumberFormat="1" applyFont="1" applyFill="1" applyBorder="1" applyAlignment="1">
      <alignment horizontal="center" vertical="center"/>
    </xf>
    <xf numFmtId="165" fontId="11" fillId="7" borderId="13" xfId="4" applyNumberFormat="1" applyFont="1" applyFill="1" applyBorder="1" applyAlignment="1">
      <alignment horizontal="center" vertical="center"/>
    </xf>
    <xf numFmtId="165" fontId="11" fillId="7" borderId="45" xfId="4" applyNumberFormat="1" applyFont="1" applyFill="1" applyBorder="1" applyAlignment="1">
      <alignment horizontal="center" vertical="center"/>
    </xf>
    <xf numFmtId="165" fontId="11" fillId="7" borderId="88" xfId="4" applyNumberFormat="1" applyFont="1" applyFill="1" applyBorder="1" applyAlignment="1">
      <alignment horizontal="center" vertical="center"/>
    </xf>
    <xf numFmtId="0" fontId="11" fillId="7" borderId="89" xfId="4" applyNumberFormat="1" applyFont="1" applyFill="1" applyBorder="1" applyAlignment="1">
      <alignment horizontal="center" vertical="center"/>
    </xf>
    <xf numFmtId="0" fontId="79" fillId="8" borderId="90" xfId="0" applyNumberFormat="1" applyFont="1" applyFill="1" applyBorder="1" applyAlignment="1" applyProtection="1">
      <alignment horizontal="center" vertical="center" wrapText="1"/>
      <protection locked="0"/>
    </xf>
    <xf numFmtId="165" fontId="11" fillId="7" borderId="91" xfId="4" applyNumberFormat="1" applyFont="1" applyFill="1" applyBorder="1" applyAlignment="1">
      <alignment horizontal="center" vertical="center"/>
    </xf>
    <xf numFmtId="165" fontId="39" fillId="7" borderId="13" xfId="7" applyNumberFormat="1" applyFont="1" applyFill="1" applyBorder="1" applyAlignment="1" applyProtection="1">
      <alignment horizontal="center" vertical="center"/>
      <protection locked="0"/>
    </xf>
    <xf numFmtId="165" fontId="23" fillId="7" borderId="0" xfId="4" applyNumberFormat="1" applyFont="1" applyFill="1" applyAlignment="1">
      <alignment horizontal="center" vertical="center"/>
    </xf>
    <xf numFmtId="0" fontId="75" fillId="7" borderId="31" xfId="8" applyNumberFormat="1" applyFont="1" applyFill="1" applyBorder="1" applyAlignment="1" applyProtection="1">
      <alignment horizontal="center" vertical="center"/>
    </xf>
    <xf numFmtId="168" fontId="74" fillId="7" borderId="31" xfId="8" applyFont="1" applyFill="1" applyBorder="1" applyAlignment="1" applyProtection="1">
      <alignment horizontal="left" vertical="center"/>
    </xf>
    <xf numFmtId="0" fontId="0" fillId="0" borderId="0" xfId="0"/>
    <xf numFmtId="0" fontId="72" fillId="7" borderId="63" xfId="11" applyFont="1" applyFill="1" applyBorder="1" applyAlignment="1">
      <alignment horizontal="center" vertical="center"/>
    </xf>
    <xf numFmtId="0" fontId="72" fillId="7" borderId="63" xfId="11" applyFont="1" applyFill="1" applyBorder="1" applyAlignment="1">
      <alignment horizontal="center"/>
    </xf>
    <xf numFmtId="0" fontId="58" fillId="7" borderId="13" xfId="0" applyFont="1" applyFill="1" applyBorder="1" applyAlignment="1">
      <alignment horizontal="center" vertical="center"/>
    </xf>
    <xf numFmtId="0" fontId="72" fillId="7" borderId="64" xfId="12" applyFont="1" applyFill="1" applyBorder="1" applyAlignment="1">
      <alignment horizontal="center"/>
    </xf>
    <xf numFmtId="0" fontId="72" fillId="7" borderId="64" xfId="12" applyFont="1" applyFill="1" applyBorder="1" applyAlignment="1">
      <alignment horizontal="center" vertical="center"/>
    </xf>
    <xf numFmtId="0" fontId="72" fillId="7" borderId="64" xfId="12" applyFont="1" applyFill="1" applyAlignment="1">
      <alignment horizontal="center" vertical="center"/>
    </xf>
    <xf numFmtId="0" fontId="72" fillId="7" borderId="64" xfId="12" applyFont="1" applyFill="1" applyAlignment="1">
      <alignment horizontal="center"/>
    </xf>
    <xf numFmtId="0" fontId="67" fillId="7" borderId="63" xfId="11" applyFill="1" applyAlignment="1">
      <alignment horizontal="center"/>
    </xf>
    <xf numFmtId="0" fontId="64" fillId="7" borderId="64" xfId="12" applyFont="1" applyFill="1" applyAlignment="1">
      <alignment horizontal="center"/>
    </xf>
    <xf numFmtId="0" fontId="72" fillId="19" borderId="64" xfId="12" applyFont="1" applyFill="1"/>
    <xf numFmtId="0" fontId="0" fillId="0" borderId="0" xfId="0"/>
    <xf numFmtId="0" fontId="2" fillId="7" borderId="0" xfId="0" applyFont="1" applyFill="1" applyBorder="1"/>
    <xf numFmtId="167" fontId="80" fillId="7" borderId="13" xfId="8" applyNumberFormat="1" applyFont="1" applyFill="1" applyBorder="1" applyAlignment="1" applyProtection="1">
      <alignment horizontal="center" vertical="center"/>
    </xf>
    <xf numFmtId="0" fontId="24" fillId="7" borderId="86" xfId="4" applyFont="1" applyFill="1" applyBorder="1" applyAlignment="1">
      <alignment horizontal="center" vertical="center"/>
    </xf>
    <xf numFmtId="0" fontId="0" fillId="0" borderId="0" xfId="0"/>
    <xf numFmtId="168" fontId="4" fillId="7" borderId="13" xfId="9" applyFont="1" applyFill="1" applyBorder="1" applyAlignment="1" applyProtection="1">
      <alignment horizontal="center" vertical="center"/>
      <protection locked="0"/>
    </xf>
    <xf numFmtId="170" fontId="4" fillId="7" borderId="36" xfId="0" applyNumberFormat="1" applyFont="1" applyFill="1" applyBorder="1" applyAlignment="1" applyProtection="1">
      <alignment horizontal="center" vertical="center"/>
      <protection locked="0"/>
    </xf>
    <xf numFmtId="172" fontId="4" fillId="7" borderId="45" xfId="0" applyNumberFormat="1" applyFont="1" applyFill="1" applyBorder="1" applyAlignment="1" applyProtection="1">
      <alignment horizontal="center" vertical="center"/>
      <protection locked="0"/>
    </xf>
    <xf numFmtId="14" fontId="4" fillId="7" borderId="49" xfId="0" applyNumberFormat="1" applyFont="1" applyFill="1" applyBorder="1" applyAlignment="1" applyProtection="1">
      <alignment horizontal="center"/>
      <protection locked="0"/>
    </xf>
    <xf numFmtId="14" fontId="4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7" borderId="44" xfId="9" applyFont="1" applyFill="1" applyBorder="1" applyAlignment="1" applyProtection="1">
      <alignment horizontal="center" vertical="center"/>
      <protection locked="0"/>
    </xf>
    <xf numFmtId="0" fontId="4" fillId="7" borderId="45" xfId="0" applyFont="1" applyFill="1" applyBorder="1" applyAlignment="1" applyProtection="1">
      <alignment horizontal="center"/>
      <protection locked="0"/>
    </xf>
    <xf numFmtId="0" fontId="4" fillId="7" borderId="45" xfId="0" applyNumberFormat="1" applyFont="1" applyFill="1" applyBorder="1" applyAlignment="1" applyProtection="1">
      <alignment horizontal="center"/>
      <protection locked="0"/>
    </xf>
    <xf numFmtId="167" fontId="4" fillId="7" borderId="45" xfId="1" applyFont="1" applyFill="1" applyBorder="1" applyAlignment="1" applyProtection="1">
      <alignment horizontal="left" vertical="center"/>
      <protection locked="0"/>
    </xf>
    <xf numFmtId="167" fontId="4" fillId="7" borderId="45" xfId="1" applyFont="1" applyFill="1" applyBorder="1" applyAlignment="1" applyProtection="1">
      <protection locked="0"/>
    </xf>
    <xf numFmtId="167" fontId="57" fillId="7" borderId="45" xfId="1" applyFont="1" applyFill="1" applyBorder="1" applyAlignment="1" applyProtection="1">
      <protection locked="0"/>
    </xf>
    <xf numFmtId="167" fontId="57" fillId="7" borderId="13" xfId="1" applyFont="1" applyFill="1" applyBorder="1" applyAlignment="1" applyProtection="1">
      <protection locked="0"/>
    </xf>
    <xf numFmtId="168" fontId="4" fillId="7" borderId="44" xfId="8" applyFont="1" applyFill="1" applyBorder="1" applyAlignment="1" applyProtection="1">
      <alignment horizontal="center" vertical="center"/>
      <protection locked="0"/>
    </xf>
    <xf numFmtId="167" fontId="50" fillId="7" borderId="45" xfId="1" applyFont="1" applyFill="1" applyBorder="1" applyAlignment="1" applyProtection="1">
      <protection locked="0"/>
    </xf>
    <xf numFmtId="0" fontId="8" fillId="7" borderId="13" xfId="0" applyFont="1" applyFill="1" applyBorder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locked="0"/>
    </xf>
    <xf numFmtId="0" fontId="60" fillId="7" borderId="13" xfId="0" applyFont="1" applyFill="1" applyBorder="1" applyAlignment="1">
      <alignment horizontal="center" vertical="center"/>
    </xf>
    <xf numFmtId="0" fontId="0" fillId="0" borderId="0" xfId="0"/>
    <xf numFmtId="0" fontId="0" fillId="7" borderId="0" xfId="0" quotePrefix="1" applyFill="1"/>
    <xf numFmtId="0" fontId="0" fillId="0" borderId="0" xfId="0"/>
    <xf numFmtId="0" fontId="17" fillId="7" borderId="0" xfId="4" applyFont="1" applyFill="1" applyAlignment="1">
      <alignment horizontal="center" vertical="center"/>
    </xf>
    <xf numFmtId="0" fontId="0" fillId="0" borderId="0" xfId="0"/>
    <xf numFmtId="0" fontId="72" fillId="7" borderId="13" xfId="12" applyFont="1" applyFill="1" applyBorder="1" applyAlignment="1">
      <alignment horizontal="center" vertical="center"/>
    </xf>
    <xf numFmtId="0" fontId="58" fillId="0" borderId="64" xfId="0" applyFont="1" applyBorder="1" applyAlignment="1" applyProtection="1">
      <alignment horizontal="center" vertical="center"/>
      <protection locked="0"/>
    </xf>
    <xf numFmtId="14" fontId="55" fillId="19" borderId="13" xfId="0" applyNumberFormat="1" applyFont="1" applyFill="1" applyBorder="1"/>
    <xf numFmtId="165" fontId="20" fillId="7" borderId="0" xfId="4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58" fillId="7" borderId="64" xfId="12" applyFont="1" applyFill="1" applyAlignment="1">
      <alignment horizontal="center" vertical="center"/>
    </xf>
    <xf numFmtId="0" fontId="81" fillId="7" borderId="13" xfId="0" applyFont="1" applyFill="1" applyBorder="1" applyAlignment="1">
      <alignment horizontal="center" vertical="center"/>
    </xf>
    <xf numFmtId="0" fontId="58" fillId="7" borderId="63" xfId="11" applyFont="1" applyFill="1" applyBorder="1" applyAlignment="1">
      <alignment horizontal="center"/>
    </xf>
    <xf numFmtId="0" fontId="58" fillId="7" borderId="64" xfId="12" applyFont="1" applyFill="1" applyBorder="1" applyAlignment="1">
      <alignment horizontal="center"/>
    </xf>
    <xf numFmtId="0" fontId="58" fillId="7" borderId="64" xfId="12" applyFont="1" applyFill="1" applyAlignment="1">
      <alignment horizontal="center"/>
    </xf>
    <xf numFmtId="0" fontId="0" fillId="0" borderId="0" xfId="0"/>
    <xf numFmtId="0" fontId="0" fillId="0" borderId="0" xfId="0"/>
    <xf numFmtId="16" fontId="75" fillId="7" borderId="31" xfId="8" applyNumberFormat="1" applyFont="1" applyFill="1" applyBorder="1" applyAlignment="1" applyProtection="1">
      <alignment horizontal="center" vertical="center"/>
    </xf>
    <xf numFmtId="168" fontId="74" fillId="7" borderId="35" xfId="8" applyFont="1" applyFill="1" applyBorder="1" applyAlignment="1" applyProtection="1">
      <alignment horizontal="left" vertical="center"/>
    </xf>
    <xf numFmtId="165" fontId="20" fillId="7" borderId="0" xfId="4" applyNumberFormat="1" applyFont="1" applyFill="1" applyAlignment="1">
      <alignment horizontal="center" vertical="center"/>
    </xf>
    <xf numFmtId="4" fontId="11" fillId="7" borderId="92" xfId="4" applyNumberFormat="1" applyFont="1" applyFill="1" applyBorder="1" applyAlignment="1" applyProtection="1">
      <alignment horizontal="center" vertical="center"/>
      <protection locked="0"/>
    </xf>
    <xf numFmtId="0" fontId="74" fillId="7" borderId="50" xfId="8" applyNumberFormat="1" applyFont="1" applyFill="1" applyBorder="1" applyAlignment="1" applyProtection="1">
      <alignment horizontal="center" vertical="center"/>
    </xf>
    <xf numFmtId="167" fontId="80" fillId="7" borderId="13" xfId="0" applyNumberFormat="1" applyFont="1" applyFill="1" applyBorder="1" applyAlignment="1">
      <alignment horizontal="right" vertical="center"/>
    </xf>
    <xf numFmtId="4" fontId="15" fillId="7" borderId="0" xfId="0" applyNumberFormat="1" applyFont="1" applyFill="1"/>
    <xf numFmtId="168" fontId="25" fillId="7" borderId="13" xfId="9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58" fillId="0" borderId="0" xfId="0" applyFont="1" applyBorder="1" applyAlignment="1" applyProtection="1">
      <alignment horizontal="center" vertical="center"/>
      <protection locked="0"/>
    </xf>
    <xf numFmtId="0" fontId="58" fillId="0" borderId="13" xfId="0" applyFont="1" applyBorder="1"/>
    <xf numFmtId="0" fontId="0" fillId="0" borderId="0" xfId="0"/>
    <xf numFmtId="49" fontId="25" fillId="7" borderId="12" xfId="0" applyNumberFormat="1" applyFont="1" applyFill="1" applyBorder="1" applyAlignment="1">
      <alignment horizontal="left"/>
    </xf>
    <xf numFmtId="4" fontId="25" fillId="7" borderId="93" xfId="0" applyNumberFormat="1" applyFont="1" applyFill="1" applyBorder="1"/>
    <xf numFmtId="0" fontId="25" fillId="10" borderId="11" xfId="0" applyFont="1" applyFill="1" applyBorder="1"/>
    <xf numFmtId="0" fontId="28" fillId="11" borderId="0" xfId="0" applyFont="1" applyFill="1" applyBorder="1"/>
    <xf numFmtId="4" fontId="25" fillId="7" borderId="95" xfId="0" applyNumberFormat="1" applyFont="1" applyFill="1" applyBorder="1"/>
    <xf numFmtId="4" fontId="25" fillId="11" borderId="32" xfId="0" applyNumberFormat="1" applyFont="1" applyFill="1" applyBorder="1"/>
    <xf numFmtId="4" fontId="27" fillId="11" borderId="13" xfId="0" applyNumberFormat="1" applyFont="1" applyFill="1" applyBorder="1"/>
    <xf numFmtId="4" fontId="25" fillId="11" borderId="93" xfId="0" applyNumberFormat="1" applyFont="1" applyFill="1" applyBorder="1"/>
    <xf numFmtId="4" fontId="25" fillId="11" borderId="94" xfId="0" applyNumberFormat="1" applyFont="1" applyFill="1" applyBorder="1"/>
    <xf numFmtId="4" fontId="25" fillId="11" borderId="32" xfId="0" applyNumberFormat="1" applyFont="1" applyFill="1" applyBorder="1" applyAlignment="1">
      <alignment horizontal="right"/>
    </xf>
    <xf numFmtId="4" fontId="25" fillId="11" borderId="13" xfId="0" applyNumberFormat="1" applyFont="1" applyFill="1" applyBorder="1"/>
    <xf numFmtId="4" fontId="27" fillId="11" borderId="52" xfId="0" applyNumberFormat="1" applyFont="1" applyFill="1" applyBorder="1"/>
    <xf numFmtId="4" fontId="25" fillId="12" borderId="69" xfId="0" applyNumberFormat="1" applyFont="1" applyFill="1" applyBorder="1"/>
    <xf numFmtId="4" fontId="25" fillId="12" borderId="94" xfId="0" applyNumberFormat="1" applyFont="1" applyFill="1" applyBorder="1"/>
    <xf numFmtId="0" fontId="25" fillId="11" borderId="6" xfId="0" applyFont="1" applyFill="1" applyBorder="1" applyAlignment="1">
      <alignment vertical="center"/>
    </xf>
    <xf numFmtId="39" fontId="25" fillId="11" borderId="13" xfId="0" applyNumberFormat="1" applyFont="1" applyFill="1" applyBorder="1"/>
    <xf numFmtId="0" fontId="0" fillId="0" borderId="0" xfId="0"/>
    <xf numFmtId="0" fontId="0" fillId="0" borderId="0" xfId="0"/>
    <xf numFmtId="16" fontId="27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4" fillId="3" borderId="0" xfId="0" applyFont="1" applyFill="1" applyBorder="1" applyAlignment="1"/>
    <xf numFmtId="0" fontId="50" fillId="3" borderId="0" xfId="0" applyFont="1" applyFill="1" applyBorder="1" applyAlignment="1"/>
    <xf numFmtId="0" fontId="4" fillId="7" borderId="0" xfId="0" applyFont="1" applyFill="1" applyAlignment="1"/>
    <xf numFmtId="0" fontId="50" fillId="3" borderId="0" xfId="0" applyFont="1" applyFill="1" applyAlignment="1"/>
    <xf numFmtId="0" fontId="58" fillId="7" borderId="13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7" fontId="82" fillId="7" borderId="41" xfId="0" applyNumberFormat="1" applyFont="1" applyFill="1" applyBorder="1" applyAlignment="1">
      <alignment horizontal="right" vertical="center"/>
    </xf>
    <xf numFmtId="0" fontId="65" fillId="7" borderId="13" xfId="0" applyFont="1" applyFill="1" applyBorder="1" applyAlignment="1" applyProtection="1">
      <alignment horizontal="center"/>
      <protection locked="0"/>
    </xf>
    <xf numFmtId="14" fontId="38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82" fillId="7" borderId="40" xfId="0" applyFont="1" applyFill="1" applyBorder="1" applyAlignment="1">
      <alignment horizontal="center" vertical="center"/>
    </xf>
    <xf numFmtId="4" fontId="11" fillId="7" borderId="73" xfId="4" applyNumberFormat="1" applyFont="1" applyFill="1" applyBorder="1" applyAlignment="1">
      <alignment horizontal="center" vertical="center"/>
    </xf>
    <xf numFmtId="4" fontId="25" fillId="17" borderId="13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8" fillId="26" borderId="64" xfId="12"/>
    <xf numFmtId="0" fontId="68" fillId="26" borderId="64" xfId="12" applyAlignment="1">
      <alignment horizontal="center"/>
    </xf>
    <xf numFmtId="167" fontId="54" fillId="7" borderId="45" xfId="1" applyFont="1" applyFill="1" applyBorder="1" applyAlignment="1" applyProtection="1">
      <protection locked="0"/>
    </xf>
    <xf numFmtId="14" fontId="74" fillId="7" borderId="31" xfId="8" applyNumberFormat="1" applyFont="1" applyFill="1" applyBorder="1" applyAlignment="1" applyProtection="1">
      <alignment horizontal="center" vertical="center"/>
    </xf>
    <xf numFmtId="0" fontId="0" fillId="0" borderId="0" xfId="0"/>
    <xf numFmtId="0" fontId="83" fillId="7" borderId="36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4" applyFont="1" applyAlignment="1">
      <alignment horizontal="center" vertical="center"/>
    </xf>
    <xf numFmtId="4" fontId="11" fillId="0" borderId="13" xfId="4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4" fontId="25" fillId="19" borderId="13" xfId="0" applyNumberFormat="1" applyFont="1" applyFill="1" applyBorder="1"/>
    <xf numFmtId="167" fontId="82" fillId="7" borderId="13" xfId="8" applyNumberFormat="1" applyFont="1" applyFill="1" applyBorder="1" applyAlignment="1" applyProtection="1">
      <alignment horizontal="center" vertical="center"/>
    </xf>
    <xf numFmtId="168" fontId="74" fillId="7" borderId="43" xfId="8" applyFont="1" applyFill="1" applyBorder="1" applyAlignment="1" applyProtection="1">
      <alignment horizontal="left" vertical="center"/>
    </xf>
    <xf numFmtId="0" fontId="72" fillId="10" borderId="64" xfId="12" applyFont="1" applyFill="1" applyAlignment="1">
      <alignment horizontal="center" vertical="center"/>
    </xf>
    <xf numFmtId="0" fontId="11" fillId="29" borderId="70" xfId="4" applyFont="1" applyFill="1" applyBorder="1" applyAlignment="1">
      <alignment horizontal="center" vertical="center"/>
    </xf>
    <xf numFmtId="0" fontId="11" fillId="29" borderId="13" xfId="0" applyFont="1" applyFill="1" applyBorder="1" applyAlignment="1">
      <alignment horizontal="center" vertical="center"/>
    </xf>
    <xf numFmtId="4" fontId="11" fillId="29" borderId="34" xfId="4" applyNumberFormat="1" applyFont="1" applyFill="1" applyBorder="1" applyAlignment="1" applyProtection="1">
      <alignment horizontal="center" vertical="center"/>
      <protection locked="0"/>
    </xf>
    <xf numFmtId="0" fontId="11" fillId="29" borderId="66" xfId="4" applyNumberFormat="1" applyFont="1" applyFill="1" applyBorder="1" applyAlignment="1" applyProtection="1">
      <alignment horizontal="center" vertical="center"/>
      <protection locked="0"/>
    </xf>
    <xf numFmtId="4" fontId="11" fillId="29" borderId="80" xfId="4" applyNumberFormat="1" applyFont="1" applyFill="1" applyBorder="1" applyAlignment="1" applyProtection="1">
      <alignment horizontal="center" vertical="center"/>
      <protection locked="0"/>
    </xf>
    <xf numFmtId="4" fontId="11" fillId="29" borderId="73" xfId="4" applyNumberFormat="1" applyFont="1" applyFill="1" applyBorder="1" applyAlignment="1">
      <alignment horizontal="center" vertical="center"/>
    </xf>
    <xf numFmtId="0" fontId="11" fillId="30" borderId="70" xfId="4" applyFont="1" applyFill="1" applyBorder="1" applyAlignment="1">
      <alignment horizontal="center" vertical="center"/>
    </xf>
    <xf numFmtId="0" fontId="11" fillId="30" borderId="13" xfId="0" applyFont="1" applyFill="1" applyBorder="1" applyAlignment="1">
      <alignment horizontal="center" vertical="center"/>
    </xf>
    <xf numFmtId="4" fontId="11" fillId="30" borderId="34" xfId="4" applyNumberFormat="1" applyFont="1" applyFill="1" applyBorder="1" applyAlignment="1" applyProtection="1">
      <alignment horizontal="center" vertical="center"/>
      <protection locked="0"/>
    </xf>
    <xf numFmtId="0" fontId="11" fillId="30" borderId="66" xfId="4" applyNumberFormat="1" applyFont="1" applyFill="1" applyBorder="1" applyAlignment="1" applyProtection="1">
      <alignment horizontal="center" vertical="center"/>
      <protection locked="0"/>
    </xf>
    <xf numFmtId="4" fontId="11" fillId="30" borderId="80" xfId="4" applyNumberFormat="1" applyFont="1" applyFill="1" applyBorder="1" applyAlignment="1" applyProtection="1">
      <alignment horizontal="center" vertical="center"/>
      <protection locked="0"/>
    </xf>
    <xf numFmtId="4" fontId="11" fillId="30" borderId="73" xfId="4" applyNumberFormat="1" applyFont="1" applyFill="1" applyBorder="1" applyAlignment="1">
      <alignment horizontal="center" vertical="center"/>
    </xf>
    <xf numFmtId="0" fontId="0" fillId="0" borderId="0" xfId="0"/>
    <xf numFmtId="0" fontId="11" fillId="19" borderId="70" xfId="4" applyFont="1" applyFill="1" applyBorder="1" applyAlignment="1">
      <alignment horizontal="center" vertical="center"/>
    </xf>
    <xf numFmtId="4" fontId="11" fillId="19" borderId="34" xfId="4" applyNumberFormat="1" applyFont="1" applyFill="1" applyBorder="1" applyAlignment="1" applyProtection="1">
      <alignment horizontal="center" vertical="center"/>
      <protection locked="0"/>
    </xf>
    <xf numFmtId="0" fontId="11" fillId="19" borderId="66" xfId="4" applyNumberFormat="1" applyFont="1" applyFill="1" applyBorder="1" applyAlignment="1" applyProtection="1">
      <alignment horizontal="center" vertical="center"/>
      <protection locked="0"/>
    </xf>
    <xf numFmtId="4" fontId="11" fillId="19" borderId="80" xfId="4" applyNumberFormat="1" applyFont="1" applyFill="1" applyBorder="1" applyAlignment="1" applyProtection="1">
      <alignment horizontal="center" vertical="center"/>
      <protection locked="0"/>
    </xf>
    <xf numFmtId="4" fontId="11" fillId="19" borderId="73" xfId="4" applyNumberFormat="1" applyFont="1" applyFill="1" applyBorder="1" applyAlignment="1">
      <alignment horizontal="center" vertical="center"/>
    </xf>
    <xf numFmtId="0" fontId="11" fillId="31" borderId="50" xfId="4" applyFont="1" applyFill="1" applyBorder="1" applyAlignment="1">
      <alignment horizontal="center" vertical="center"/>
    </xf>
    <xf numFmtId="0" fontId="11" fillId="31" borderId="13" xfId="0" applyFont="1" applyFill="1" applyBorder="1" applyAlignment="1">
      <alignment horizontal="center" vertical="center"/>
    </xf>
    <xf numFmtId="4" fontId="11" fillId="31" borderId="34" xfId="4" applyNumberFormat="1" applyFont="1" applyFill="1" applyBorder="1" applyAlignment="1" applyProtection="1">
      <alignment horizontal="center" vertical="center"/>
      <protection locked="0"/>
    </xf>
    <xf numFmtId="0" fontId="11" fillId="31" borderId="28" xfId="4" applyNumberFormat="1" applyFont="1" applyFill="1" applyBorder="1" applyAlignment="1" applyProtection="1">
      <alignment horizontal="center" vertical="center"/>
      <protection locked="0"/>
    </xf>
    <xf numFmtId="4" fontId="11" fillId="31" borderId="80" xfId="4" applyNumberFormat="1" applyFont="1" applyFill="1" applyBorder="1" applyAlignment="1" applyProtection="1">
      <alignment horizontal="center" vertical="center"/>
      <protection locked="0"/>
    </xf>
    <xf numFmtId="4" fontId="11" fillId="31" borderId="73" xfId="4" applyNumberFormat="1" applyFont="1" applyFill="1" applyBorder="1" applyAlignment="1">
      <alignment horizontal="center" vertical="center"/>
    </xf>
    <xf numFmtId="0" fontId="11" fillId="32" borderId="70" xfId="4" applyFont="1" applyFill="1" applyBorder="1" applyAlignment="1">
      <alignment horizontal="center" vertical="center"/>
    </xf>
    <xf numFmtId="0" fontId="11" fillId="32" borderId="13" xfId="0" applyFont="1" applyFill="1" applyBorder="1" applyAlignment="1">
      <alignment horizontal="center" vertical="center"/>
    </xf>
    <xf numFmtId="4" fontId="11" fillId="32" borderId="34" xfId="4" applyNumberFormat="1" applyFont="1" applyFill="1" applyBorder="1" applyAlignment="1" applyProtection="1">
      <alignment horizontal="center" vertical="center"/>
      <protection locked="0"/>
    </xf>
    <xf numFmtId="0" fontId="11" fillId="32" borderId="66" xfId="4" applyNumberFormat="1" applyFont="1" applyFill="1" applyBorder="1" applyAlignment="1" applyProtection="1">
      <alignment horizontal="center" vertical="center"/>
      <protection locked="0"/>
    </xf>
    <xf numFmtId="4" fontId="11" fillId="32" borderId="80" xfId="4" applyNumberFormat="1" applyFont="1" applyFill="1" applyBorder="1" applyAlignment="1" applyProtection="1">
      <alignment horizontal="center" vertical="center"/>
      <protection locked="0"/>
    </xf>
    <xf numFmtId="4" fontId="11" fillId="32" borderId="73" xfId="4" applyNumberFormat="1" applyFont="1" applyFill="1" applyBorder="1" applyAlignment="1">
      <alignment horizontal="center" vertical="center"/>
    </xf>
    <xf numFmtId="0" fontId="11" fillId="33" borderId="70" xfId="4" applyFont="1" applyFill="1" applyBorder="1" applyAlignment="1">
      <alignment horizontal="center" vertical="center"/>
    </xf>
    <xf numFmtId="0" fontId="11" fillId="33" borderId="13" xfId="0" applyFont="1" applyFill="1" applyBorder="1" applyAlignment="1">
      <alignment horizontal="center" vertical="center"/>
    </xf>
    <xf numFmtId="4" fontId="11" fillId="33" borderId="34" xfId="4" applyNumberFormat="1" applyFont="1" applyFill="1" applyBorder="1" applyAlignment="1" applyProtection="1">
      <alignment horizontal="center" vertical="center"/>
      <protection locked="0"/>
    </xf>
    <xf numFmtId="0" fontId="11" fillId="33" borderId="66" xfId="4" applyNumberFormat="1" applyFont="1" applyFill="1" applyBorder="1" applyAlignment="1" applyProtection="1">
      <alignment horizontal="center" vertical="center"/>
      <protection locked="0"/>
    </xf>
    <xf numFmtId="4" fontId="11" fillId="33" borderId="80" xfId="4" applyNumberFormat="1" applyFont="1" applyFill="1" applyBorder="1" applyAlignment="1" applyProtection="1">
      <alignment horizontal="center" vertical="center"/>
      <protection locked="0"/>
    </xf>
    <xf numFmtId="4" fontId="11" fillId="33" borderId="73" xfId="4" applyNumberFormat="1" applyFont="1" applyFill="1" applyBorder="1" applyAlignment="1">
      <alignment horizontal="center" vertical="center"/>
    </xf>
    <xf numFmtId="0" fontId="11" fillId="34" borderId="50" xfId="4" applyFont="1" applyFill="1" applyBorder="1" applyAlignment="1">
      <alignment horizontal="center" vertical="center"/>
    </xf>
    <xf numFmtId="0" fontId="11" fillId="34" borderId="13" xfId="0" applyFont="1" applyFill="1" applyBorder="1" applyAlignment="1">
      <alignment horizontal="center" vertical="center"/>
    </xf>
    <xf numFmtId="4" fontId="11" fillId="34" borderId="34" xfId="4" applyNumberFormat="1" applyFont="1" applyFill="1" applyBorder="1" applyAlignment="1" applyProtection="1">
      <alignment horizontal="center" vertical="center"/>
      <protection locked="0"/>
    </xf>
    <xf numFmtId="0" fontId="11" fillId="34" borderId="28" xfId="4" applyNumberFormat="1" applyFont="1" applyFill="1" applyBorder="1" applyAlignment="1" applyProtection="1">
      <alignment horizontal="center" vertical="center"/>
      <protection locked="0"/>
    </xf>
    <xf numFmtId="4" fontId="11" fillId="34" borderId="13" xfId="4" applyNumberFormat="1" applyFont="1" applyFill="1" applyBorder="1" applyAlignment="1">
      <alignment horizontal="center" vertical="center"/>
    </xf>
    <xf numFmtId="4" fontId="11" fillId="34" borderId="79" xfId="4" applyNumberFormat="1" applyFont="1" applyFill="1" applyBorder="1" applyAlignment="1" applyProtection="1">
      <alignment horizontal="center" vertical="center"/>
      <protection locked="0"/>
    </xf>
    <xf numFmtId="4" fontId="11" fillId="34" borderId="73" xfId="4" applyNumberFormat="1" applyFont="1" applyFill="1" applyBorder="1" applyAlignment="1">
      <alignment horizontal="center" vertical="center"/>
    </xf>
    <xf numFmtId="4" fontId="11" fillId="34" borderId="80" xfId="4" applyNumberFormat="1" applyFont="1" applyFill="1" applyBorder="1" applyAlignment="1" applyProtection="1">
      <alignment horizontal="center" vertical="center"/>
      <protection locked="0"/>
    </xf>
    <xf numFmtId="0" fontId="11" fillId="29" borderId="50" xfId="4" applyFont="1" applyFill="1" applyBorder="1" applyAlignment="1">
      <alignment horizontal="center" vertical="center"/>
    </xf>
    <xf numFmtId="0" fontId="11" fillId="29" borderId="28" xfId="4" applyNumberFormat="1" applyFont="1" applyFill="1" applyBorder="1" applyAlignment="1" applyProtection="1">
      <alignment horizontal="center" vertical="center"/>
      <protection locked="0"/>
    </xf>
    <xf numFmtId="0" fontId="84" fillId="2" borderId="64" xfId="0" applyFont="1" applyFill="1" applyBorder="1" applyAlignment="1">
      <alignment horizontal="center" vertical="center"/>
    </xf>
    <xf numFmtId="16" fontId="74" fillId="7" borderId="50" xfId="8" applyNumberFormat="1" applyFont="1" applyFill="1" applyBorder="1" applyAlignment="1" applyProtection="1">
      <alignment horizontal="center" vertical="center"/>
    </xf>
    <xf numFmtId="0" fontId="45" fillId="7" borderId="0" xfId="0" applyFont="1" applyFill="1" applyAlignment="1">
      <alignment horizontal="center" vertical="center"/>
    </xf>
    <xf numFmtId="0" fontId="58" fillId="7" borderId="13" xfId="0" applyFont="1" applyFill="1" applyBorder="1" applyAlignment="1">
      <alignment horizontal="center"/>
    </xf>
    <xf numFmtId="0" fontId="0" fillId="0" borderId="0" xfId="0"/>
    <xf numFmtId="16" fontId="58" fillId="7" borderId="13" xfId="0" applyNumberFormat="1" applyFont="1" applyFill="1" applyBorder="1" applyAlignment="1">
      <alignment horizontal="left" vertical="center"/>
    </xf>
    <xf numFmtId="0" fontId="11" fillId="11" borderId="70" xfId="4" applyFont="1" applyFill="1" applyBorder="1" applyAlignment="1">
      <alignment horizontal="center" vertical="center"/>
    </xf>
    <xf numFmtId="0" fontId="11" fillId="11" borderId="13" xfId="0" applyFont="1" applyFill="1" applyBorder="1" applyAlignment="1">
      <alignment horizontal="center" vertical="center"/>
    </xf>
    <xf numFmtId="4" fontId="11" fillId="11" borderId="34" xfId="4" applyNumberFormat="1" applyFont="1" applyFill="1" applyBorder="1" applyAlignment="1" applyProtection="1">
      <alignment horizontal="center" vertical="center"/>
      <protection locked="0"/>
    </xf>
    <xf numFmtId="0" fontId="11" fillId="11" borderId="66" xfId="4" applyNumberFormat="1" applyFont="1" applyFill="1" applyBorder="1" applyAlignment="1" applyProtection="1">
      <alignment horizontal="center" vertical="center"/>
      <protection locked="0"/>
    </xf>
    <xf numFmtId="4" fontId="11" fillId="11" borderId="80" xfId="4" applyNumberFormat="1" applyFont="1" applyFill="1" applyBorder="1" applyAlignment="1" applyProtection="1">
      <alignment horizontal="center" vertical="center"/>
      <protection locked="0"/>
    </xf>
    <xf numFmtId="4" fontId="11" fillId="11" borderId="73" xfId="4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" fontId="76" fillId="7" borderId="84" xfId="0" applyNumberFormat="1" applyFont="1" applyFill="1" applyBorder="1" applyAlignment="1">
      <alignment horizontal="center" vertical="center"/>
    </xf>
    <xf numFmtId="0" fontId="11" fillId="19" borderId="13" xfId="0" applyFont="1" applyFill="1" applyBorder="1" applyAlignment="1">
      <alignment horizontal="center" vertical="center"/>
    </xf>
    <xf numFmtId="0" fontId="11" fillId="35" borderId="70" xfId="4" applyFont="1" applyFill="1" applyBorder="1" applyAlignment="1">
      <alignment horizontal="center" vertical="center"/>
    </xf>
    <xf numFmtId="0" fontId="11" fillId="35" borderId="13" xfId="0" applyFont="1" applyFill="1" applyBorder="1" applyAlignment="1">
      <alignment horizontal="center" vertical="center"/>
    </xf>
    <xf numFmtId="4" fontId="11" fillId="35" borderId="34" xfId="4" applyNumberFormat="1" applyFont="1" applyFill="1" applyBorder="1" applyAlignment="1" applyProtection="1">
      <alignment horizontal="center" vertical="center"/>
      <protection locked="0"/>
    </xf>
    <xf numFmtId="0" fontId="11" fillId="35" borderId="66" xfId="4" applyNumberFormat="1" applyFont="1" applyFill="1" applyBorder="1" applyAlignment="1" applyProtection="1">
      <alignment horizontal="center" vertical="center"/>
      <protection locked="0"/>
    </xf>
    <xf numFmtId="4" fontId="11" fillId="35" borderId="80" xfId="4" applyNumberFormat="1" applyFont="1" applyFill="1" applyBorder="1" applyAlignment="1" applyProtection="1">
      <alignment horizontal="center" vertical="center"/>
      <protection locked="0"/>
    </xf>
    <xf numFmtId="4" fontId="11" fillId="35" borderId="73" xfId="4" applyNumberFormat="1" applyFont="1" applyFill="1" applyBorder="1" applyAlignment="1">
      <alignment horizontal="center" vertical="center"/>
    </xf>
    <xf numFmtId="4" fontId="85" fillId="7" borderId="34" xfId="4" applyNumberFormat="1" applyFont="1" applyFill="1" applyBorder="1" applyAlignment="1" applyProtection="1">
      <alignment horizontal="center" vertical="center"/>
      <protection locked="0"/>
    </xf>
    <xf numFmtId="0" fontId="85" fillId="7" borderId="66" xfId="4" applyNumberFormat="1" applyFont="1" applyFill="1" applyBorder="1" applyAlignment="1" applyProtection="1">
      <alignment horizontal="center" vertical="center"/>
      <protection locked="0"/>
    </xf>
    <xf numFmtId="0" fontId="86" fillId="7" borderId="13" xfId="0" applyFont="1" applyFill="1" applyBorder="1" applyAlignment="1">
      <alignment horizontal="center" vertical="center"/>
    </xf>
    <xf numFmtId="4" fontId="87" fillId="32" borderId="34" xfId="4" applyNumberFormat="1" applyFont="1" applyFill="1" applyBorder="1" applyAlignment="1" applyProtection="1">
      <alignment horizontal="center" vertical="center"/>
      <protection locked="0"/>
    </xf>
    <xf numFmtId="0" fontId="88" fillId="32" borderId="13" xfId="0" applyFont="1" applyFill="1" applyBorder="1" applyAlignment="1">
      <alignment horizontal="center" vertical="center"/>
    </xf>
    <xf numFmtId="0" fontId="3" fillId="21" borderId="13" xfId="0" applyFont="1" applyFill="1" applyBorder="1" applyAlignment="1">
      <alignment horizontal="center" vertical="center" wrapText="1"/>
    </xf>
    <xf numFmtId="0" fontId="48" fillId="18" borderId="44" xfId="0" applyFont="1" applyFill="1" applyBorder="1" applyAlignment="1">
      <alignment horizontal="center" vertical="center"/>
    </xf>
    <xf numFmtId="0" fontId="48" fillId="18" borderId="52" xfId="0" applyFont="1" applyFill="1" applyBorder="1" applyAlignment="1">
      <alignment horizontal="center" vertical="center"/>
    </xf>
    <xf numFmtId="0" fontId="62" fillId="18" borderId="49" xfId="0" applyNumberFormat="1" applyFont="1" applyFill="1" applyBorder="1" applyAlignment="1">
      <alignment horizontal="center" vertical="center"/>
    </xf>
    <xf numFmtId="0" fontId="62" fillId="18" borderId="55" xfId="0" applyNumberFormat="1" applyFont="1" applyFill="1" applyBorder="1" applyAlignment="1">
      <alignment horizontal="center" vertical="center"/>
    </xf>
    <xf numFmtId="0" fontId="62" fillId="18" borderId="36" xfId="0" applyNumberFormat="1" applyFont="1" applyFill="1" applyBorder="1" applyAlignment="1">
      <alignment horizontal="center" vertical="center"/>
    </xf>
    <xf numFmtId="0" fontId="45" fillId="22" borderId="13" xfId="0" applyFont="1" applyFill="1" applyBorder="1" applyAlignment="1">
      <alignment horizontal="center" vertical="center"/>
    </xf>
    <xf numFmtId="14" fontId="55" fillId="21" borderId="44" xfId="0" applyNumberFormat="1" applyFont="1" applyFill="1" applyBorder="1" applyAlignment="1">
      <alignment horizontal="center" vertical="center"/>
    </xf>
    <xf numFmtId="14" fontId="55" fillId="21" borderId="53" xfId="0" applyNumberFormat="1" applyFont="1" applyFill="1" applyBorder="1" applyAlignment="1">
      <alignment horizontal="center" vertical="center"/>
    </xf>
    <xf numFmtId="14" fontId="55" fillId="21" borderId="52" xfId="0" applyNumberFormat="1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44" fillId="2" borderId="55" xfId="0" applyFont="1" applyFill="1" applyBorder="1" applyAlignment="1">
      <alignment horizontal="center" vertical="center"/>
    </xf>
    <xf numFmtId="16" fontId="27" fillId="18" borderId="44" xfId="0" applyNumberFormat="1" applyFont="1" applyFill="1" applyBorder="1" applyAlignment="1" applyProtection="1">
      <alignment horizontal="center" vertical="center"/>
      <protection locked="0"/>
    </xf>
    <xf numFmtId="0" fontId="27" fillId="18" borderId="53" xfId="0" applyFont="1" applyFill="1" applyBorder="1" applyAlignment="1" applyProtection="1">
      <alignment horizontal="center" vertical="center"/>
      <protection locked="0"/>
    </xf>
    <xf numFmtId="0" fontId="27" fillId="18" borderId="52" xfId="0" applyFont="1" applyFill="1" applyBorder="1" applyAlignment="1" applyProtection="1">
      <alignment horizontal="center" vertical="center"/>
      <protection locked="0"/>
    </xf>
    <xf numFmtId="14" fontId="27" fillId="18" borderId="44" xfId="0" applyNumberFormat="1" applyFont="1" applyFill="1" applyBorder="1" applyAlignment="1" applyProtection="1">
      <alignment horizontal="center" vertical="center"/>
      <protection locked="0"/>
    </xf>
    <xf numFmtId="14" fontId="27" fillId="18" borderId="53" xfId="0" applyNumberFormat="1" applyFont="1" applyFill="1" applyBorder="1" applyAlignment="1" applyProtection="1">
      <alignment horizontal="center" vertical="center"/>
      <protection locked="0"/>
    </xf>
    <xf numFmtId="14" fontId="27" fillId="18" borderId="52" xfId="0" applyNumberFormat="1" applyFont="1" applyFill="1" applyBorder="1" applyAlignment="1" applyProtection="1">
      <alignment horizontal="center" vertical="center"/>
      <protection locked="0"/>
    </xf>
    <xf numFmtId="0" fontId="18" fillId="2" borderId="55" xfId="0" applyFont="1" applyFill="1" applyBorder="1" applyAlignment="1">
      <alignment horizontal="center" vertical="center"/>
    </xf>
    <xf numFmtId="0" fontId="8" fillId="18" borderId="44" xfId="0" applyFont="1" applyFill="1" applyBorder="1" applyAlignment="1">
      <alignment horizontal="center" vertical="center"/>
    </xf>
    <xf numFmtId="0" fontId="8" fillId="18" borderId="53" xfId="0" applyFont="1" applyFill="1" applyBorder="1" applyAlignment="1">
      <alignment horizontal="center" vertical="center"/>
    </xf>
    <xf numFmtId="0" fontId="8" fillId="18" borderId="52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31" fillId="18" borderId="56" xfId="0" applyNumberFormat="1" applyFont="1" applyFill="1" applyBorder="1" applyAlignment="1">
      <alignment horizontal="center" vertical="center"/>
    </xf>
    <xf numFmtId="0" fontId="31" fillId="18" borderId="57" xfId="0" applyNumberFormat="1" applyFont="1" applyFill="1" applyBorder="1" applyAlignment="1">
      <alignment horizontal="center" vertical="center"/>
    </xf>
    <xf numFmtId="0" fontId="13" fillId="18" borderId="16" xfId="6" applyFont="1" applyFill="1" applyBorder="1" applyAlignment="1">
      <alignment horizontal="center" vertical="center" wrapText="1"/>
    </xf>
    <xf numFmtId="0" fontId="13" fillId="18" borderId="58" xfId="6" applyFont="1" applyFill="1" applyBorder="1" applyAlignment="1">
      <alignment horizontal="center" vertical="center" wrapText="1"/>
    </xf>
    <xf numFmtId="0" fontId="13" fillId="18" borderId="56" xfId="6" applyFont="1" applyFill="1" applyBorder="1" applyAlignment="1">
      <alignment horizontal="center" vertical="center" wrapText="1"/>
    </xf>
    <xf numFmtId="0" fontId="13" fillId="18" borderId="17" xfId="6" applyFont="1" applyFill="1" applyBorder="1" applyAlignment="1">
      <alignment horizontal="center" vertical="center" wrapText="1"/>
    </xf>
    <xf numFmtId="0" fontId="42" fillId="0" borderId="56" xfId="0" applyFont="1" applyFill="1" applyBorder="1" applyAlignment="1">
      <alignment horizontal="center" vertical="center"/>
    </xf>
    <xf numFmtId="0" fontId="11" fillId="17" borderId="44" xfId="4" applyFont="1" applyFill="1" applyBorder="1" applyAlignment="1">
      <alignment horizontal="center" vertical="center"/>
    </xf>
    <xf numFmtId="0" fontId="11" fillId="17" borderId="53" xfId="4" applyFont="1" applyFill="1" applyBorder="1" applyAlignment="1">
      <alignment horizontal="center" vertical="center"/>
    </xf>
    <xf numFmtId="0" fontId="11" fillId="14" borderId="16" xfId="4" applyFont="1" applyFill="1" applyBorder="1" applyAlignment="1">
      <alignment horizontal="center" vertical="center"/>
    </xf>
    <xf numFmtId="0" fontId="11" fillId="14" borderId="58" xfId="4" applyFont="1" applyFill="1" applyBorder="1" applyAlignment="1">
      <alignment horizontal="center" vertical="center"/>
    </xf>
    <xf numFmtId="0" fontId="11" fillId="14" borderId="17" xfId="4" applyFont="1" applyFill="1" applyBorder="1" applyAlignment="1">
      <alignment horizontal="center" vertical="center"/>
    </xf>
    <xf numFmtId="0" fontId="70" fillId="14" borderId="16" xfId="13" applyFont="1" applyFill="1" applyBorder="1" applyAlignment="1">
      <alignment horizontal="center" vertical="center"/>
    </xf>
    <xf numFmtId="0" fontId="70" fillId="14" borderId="58" xfId="13" applyFont="1" applyFill="1" applyBorder="1" applyAlignment="1">
      <alignment horizontal="center" vertical="center"/>
    </xf>
    <xf numFmtId="0" fontId="0" fillId="0" borderId="0" xfId="0"/>
    <xf numFmtId="0" fontId="11" fillId="14" borderId="50" xfId="0" applyFont="1" applyFill="1" applyBorder="1" applyAlignment="1">
      <alignment horizontal="center" vertical="center"/>
    </xf>
    <xf numFmtId="0" fontId="11" fillId="14" borderId="29" xfId="0" applyFont="1" applyFill="1" applyBorder="1" applyAlignment="1">
      <alignment horizontal="center" vertical="center"/>
    </xf>
    <xf numFmtId="0" fontId="11" fillId="14" borderId="40" xfId="0" applyFont="1" applyFill="1" applyBorder="1" applyAlignment="1">
      <alignment horizontal="center" vertical="center"/>
    </xf>
    <xf numFmtId="0" fontId="11" fillId="14" borderId="59" xfId="0" applyFont="1" applyFill="1" applyBorder="1" applyAlignment="1">
      <alignment horizontal="center" vertical="center"/>
    </xf>
    <xf numFmtId="168" fontId="20" fillId="0" borderId="0" xfId="8" applyFont="1" applyFill="1" applyBorder="1" applyAlignment="1" applyProtection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0" fontId="11" fillId="18" borderId="44" xfId="0" applyFont="1" applyFill="1" applyBorder="1" applyAlignment="1">
      <alignment horizontal="center" vertical="center"/>
    </xf>
    <xf numFmtId="0" fontId="11" fillId="18" borderId="52" xfId="0" applyFont="1" applyFill="1" applyBorder="1" applyAlignment="1">
      <alignment horizontal="center" vertical="center"/>
    </xf>
    <xf numFmtId="0" fontId="11" fillId="17" borderId="52" xfId="4" applyFont="1" applyFill="1" applyBorder="1" applyAlignment="1">
      <alignment horizontal="center" vertical="center"/>
    </xf>
    <xf numFmtId="0" fontId="11" fillId="7" borderId="50" xfId="4" applyNumberFormat="1" applyFont="1" applyFill="1" applyBorder="1" applyAlignment="1">
      <alignment horizontal="center" vertical="center"/>
    </xf>
    <xf numFmtId="0" fontId="11" fillId="7" borderId="28" xfId="4" applyNumberFormat="1" applyFont="1" applyFill="1" applyBorder="1" applyAlignment="1">
      <alignment horizontal="center" vertical="center"/>
    </xf>
    <xf numFmtId="0" fontId="11" fillId="7" borderId="29" xfId="4" applyNumberFormat="1" applyFont="1" applyFill="1" applyBorder="1" applyAlignment="1">
      <alignment horizontal="center" vertical="center"/>
    </xf>
    <xf numFmtId="0" fontId="11" fillId="14" borderId="42" xfId="4" applyFont="1" applyFill="1" applyBorder="1" applyAlignment="1">
      <alignment horizontal="center" vertical="center"/>
    </xf>
    <xf numFmtId="0" fontId="11" fillId="14" borderId="56" xfId="4" applyFont="1" applyFill="1" applyBorder="1" applyAlignment="1">
      <alignment horizontal="center" vertical="center"/>
    </xf>
    <xf numFmtId="0" fontId="11" fillId="7" borderId="77" xfId="4" applyNumberFormat="1" applyFont="1" applyFill="1" applyBorder="1" applyAlignment="1">
      <alignment horizontal="center" vertical="center"/>
    </xf>
    <xf numFmtId="0" fontId="11" fillId="7" borderId="78" xfId="4" applyNumberFormat="1" applyFont="1" applyFill="1" applyBorder="1" applyAlignment="1">
      <alignment horizontal="center" vertical="center"/>
    </xf>
    <xf numFmtId="0" fontId="11" fillId="7" borderId="70" xfId="4" applyNumberFormat="1" applyFont="1" applyFill="1" applyBorder="1" applyAlignment="1">
      <alignment horizontal="center" vertical="center"/>
    </xf>
    <xf numFmtId="0" fontId="11" fillId="7" borderId="76" xfId="4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/>
    </xf>
    <xf numFmtId="0" fontId="32" fillId="2" borderId="26" xfId="0" applyFont="1" applyFill="1" applyBorder="1" applyAlignment="1">
      <alignment horizontal="center"/>
    </xf>
    <xf numFmtId="14" fontId="33" fillId="2" borderId="61" xfId="0" applyNumberFormat="1" applyFont="1" applyFill="1" applyBorder="1" applyAlignment="1">
      <alignment horizontal="left" vertical="center"/>
    </xf>
    <xf numFmtId="14" fontId="33" fillId="2" borderId="62" xfId="0" applyNumberFormat="1" applyFont="1" applyFill="1" applyBorder="1" applyAlignment="1">
      <alignment horizontal="left" vertical="center"/>
    </xf>
    <xf numFmtId="0" fontId="34" fillId="2" borderId="62" xfId="0" applyFont="1" applyFill="1" applyBorder="1" applyAlignment="1">
      <alignment horizontal="left"/>
    </xf>
    <xf numFmtId="0" fontId="35" fillId="2" borderId="60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171" fontId="3" fillId="2" borderId="28" xfId="0" applyNumberFormat="1" applyFont="1" applyFill="1" applyBorder="1" applyAlignment="1">
      <alignment horizontal="center"/>
    </xf>
    <xf numFmtId="171" fontId="3" fillId="2" borderId="29" xfId="0" applyNumberFormat="1" applyFont="1" applyFill="1" applyBorder="1" applyAlignment="1">
      <alignment horizontal="center"/>
    </xf>
    <xf numFmtId="171" fontId="3" fillId="16" borderId="50" xfId="0" applyNumberFormat="1" applyFont="1" applyFill="1" applyBorder="1" applyAlignment="1">
      <alignment horizontal="center"/>
    </xf>
    <xf numFmtId="171" fontId="3" fillId="16" borderId="28" xfId="0" applyNumberFormat="1" applyFont="1" applyFill="1" applyBorder="1" applyAlignment="1">
      <alignment horizontal="center"/>
    </xf>
    <xf numFmtId="171" fontId="3" fillId="16" borderId="29" xfId="0" applyNumberFormat="1" applyFont="1" applyFill="1" applyBorder="1" applyAlignment="1">
      <alignment horizontal="center"/>
    </xf>
    <xf numFmtId="0" fontId="3" fillId="24" borderId="50" xfId="0" applyFont="1" applyFill="1" applyBorder="1" applyAlignment="1">
      <alignment horizontal="center"/>
    </xf>
    <xf numFmtId="0" fontId="3" fillId="24" borderId="28" xfId="0" applyFont="1" applyFill="1" applyBorder="1" applyAlignment="1">
      <alignment horizontal="center"/>
    </xf>
    <xf numFmtId="0" fontId="3" fillId="24" borderId="29" xfId="0" applyFont="1" applyFill="1" applyBorder="1" applyAlignment="1">
      <alignment horizontal="center"/>
    </xf>
    <xf numFmtId="171" fontId="4" fillId="24" borderId="50" xfId="0" applyNumberFormat="1" applyFont="1" applyFill="1" applyBorder="1" applyAlignment="1">
      <alignment horizontal="center" vertical="center"/>
    </xf>
    <xf numFmtId="171" fontId="4" fillId="24" borderId="28" xfId="0" applyNumberFormat="1" applyFont="1" applyFill="1" applyBorder="1" applyAlignment="1">
      <alignment horizontal="center" vertical="center"/>
    </xf>
    <xf numFmtId="171" fontId="4" fillId="24" borderId="29" xfId="0" applyNumberFormat="1" applyFont="1" applyFill="1" applyBorder="1" applyAlignment="1">
      <alignment horizontal="center" vertical="center"/>
    </xf>
    <xf numFmtId="0" fontId="3" fillId="2" borderId="50" xfId="0" applyNumberFormat="1" applyFont="1" applyFill="1" applyBorder="1" applyAlignment="1">
      <alignment horizontal="center" vertical="center"/>
    </xf>
    <xf numFmtId="0" fontId="3" fillId="2" borderId="28" xfId="0" applyNumberFormat="1" applyFont="1" applyFill="1" applyBorder="1" applyAlignment="1">
      <alignment horizontal="center" vertical="center"/>
    </xf>
    <xf numFmtId="0" fontId="3" fillId="2" borderId="29" xfId="0" applyNumberFormat="1" applyFont="1" applyFill="1" applyBorder="1" applyAlignment="1">
      <alignment horizontal="center" vertical="center"/>
    </xf>
    <xf numFmtId="171" fontId="3" fillId="16" borderId="31" xfId="0" applyNumberFormat="1" applyFont="1" applyFill="1" applyBorder="1" applyAlignment="1">
      <alignment horizontal="center"/>
    </xf>
    <xf numFmtId="0" fontId="3" fillId="24" borderId="50" xfId="0" quotePrefix="1" applyFont="1" applyFill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3" fillId="24" borderId="29" xfId="0" applyFont="1" applyFill="1" applyBorder="1" applyAlignment="1">
      <alignment horizontal="center" vertical="center"/>
    </xf>
    <xf numFmtId="171" fontId="3" fillId="24" borderId="28" xfId="0" applyNumberFormat="1" applyFont="1" applyFill="1" applyBorder="1" applyAlignment="1">
      <alignment horizontal="center"/>
    </xf>
    <xf numFmtId="171" fontId="3" fillId="24" borderId="29" xfId="0" applyNumberFormat="1" applyFont="1" applyFill="1" applyBorder="1" applyAlignment="1">
      <alignment horizontal="center"/>
    </xf>
    <xf numFmtId="171" fontId="3" fillId="24" borderId="50" xfId="0" applyNumberFormat="1" applyFont="1" applyFill="1" applyBorder="1" applyAlignment="1">
      <alignment horizontal="center" vertical="center"/>
    </xf>
    <xf numFmtId="0" fontId="3" fillId="24" borderId="28" xfId="0" applyNumberFormat="1" applyFont="1" applyFill="1" applyBorder="1" applyAlignment="1">
      <alignment horizontal="center" vertical="center"/>
    </xf>
    <xf numFmtId="0" fontId="3" fillId="24" borderId="29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1" fontId="4" fillId="23" borderId="50" xfId="0" applyNumberFormat="1" applyFont="1" applyFill="1" applyBorder="1" applyAlignment="1">
      <alignment horizontal="center" vertical="center"/>
    </xf>
    <xf numFmtId="171" fontId="4" fillId="23" borderId="28" xfId="0" applyNumberFormat="1" applyFont="1" applyFill="1" applyBorder="1" applyAlignment="1">
      <alignment horizontal="center" vertical="center"/>
    </xf>
    <xf numFmtId="171" fontId="4" fillId="23" borderId="29" xfId="0" applyNumberFormat="1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171" fontId="3" fillId="2" borderId="29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/>
    </xf>
    <xf numFmtId="0" fontId="4" fillId="24" borderId="31" xfId="0" applyFont="1" applyFill="1" applyBorder="1" applyAlignment="1">
      <alignment horizontal="center" vertical="center"/>
    </xf>
    <xf numFmtId="171" fontId="4" fillId="24" borderId="31" xfId="0" applyNumberFormat="1" applyFont="1" applyFill="1" applyBorder="1" applyAlignment="1">
      <alignment horizontal="center" vertical="center"/>
    </xf>
    <xf numFmtId="0" fontId="4" fillId="21" borderId="13" xfId="0" applyFont="1" applyFill="1" applyBorder="1" applyAlignment="1">
      <alignment horizontal="center" vertical="center"/>
    </xf>
    <xf numFmtId="171" fontId="4" fillId="21" borderId="13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71" fontId="4" fillId="23" borderId="31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14">
    <cellStyle name="Cálculo" xfId="12" builtinId="22"/>
    <cellStyle name="Moeda" xfId="1" builtinId="4"/>
    <cellStyle name="Moeda 2" xfId="2"/>
    <cellStyle name="Moeda 3" xfId="3"/>
    <cellStyle name="Normal" xfId="0" builtinId="0"/>
    <cellStyle name="Normal 2" xfId="4"/>
    <cellStyle name="Normal 2 2" xfId="5"/>
    <cellStyle name="Normal 3" xfId="6"/>
    <cellStyle name="Normal 4" xfId="7"/>
    <cellStyle name="Saída" xfId="11" builtinId="21"/>
    <cellStyle name="Título 1" xfId="13" builtinId="16"/>
    <cellStyle name="Vírgula" xfId="8" builtinId="3"/>
    <cellStyle name="Vírgula 2" xfId="9"/>
    <cellStyle name="Vírgula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1.xml"/><Relationship Id="rId1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4.xml"/><Relationship Id="rId15" Type="http://schemas.openxmlformats.org/officeDocument/2006/relationships/theme" Target="theme/theme1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CIDs!$E$131</c:f>
              <c:strCache>
                <c:ptCount val="1"/>
                <c:pt idx="0">
                  <c:v>91</c:v>
                </c:pt>
              </c:strCache>
            </c:strRef>
          </c:tx>
          <c:invertIfNegative val="0"/>
          <c:cat>
            <c:strRef>
              <c:f>CIDs!$F$1:$F$130</c:f>
              <c:strCache>
                <c:ptCount val="130"/>
                <c:pt idx="0">
                  <c:v>AGÊNCIA</c:v>
                </c:pt>
                <c:pt idx="1">
                  <c:v>AFONSO CLÁUDIO</c:v>
                </c:pt>
                <c:pt idx="2">
                  <c:v>AGUA DOCE NORTE</c:v>
                </c:pt>
                <c:pt idx="3">
                  <c:v>ÁGUIA BRANCA</c:v>
                </c:pt>
                <c:pt idx="4">
                  <c:v>ALEGRE</c:v>
                </c:pt>
                <c:pt idx="5">
                  <c:v>ALFREDO CHAVES</c:v>
                </c:pt>
                <c:pt idx="6">
                  <c:v>ALTO RIO NOVO</c:v>
                </c:pt>
                <c:pt idx="7">
                  <c:v>ANCHIETA</c:v>
                </c:pt>
                <c:pt idx="8">
                  <c:v>APIACÁ</c:v>
                </c:pt>
                <c:pt idx="9">
                  <c:v>ARACRUZ</c:v>
                </c:pt>
                <c:pt idx="10">
                  <c:v>ATÍLIO VIVÁCQUA</c:v>
                </c:pt>
                <c:pt idx="11">
                  <c:v>BAIXO GUANDU</c:v>
                </c:pt>
                <c:pt idx="12">
                  <c:v>BARRA DE SÃO FRANCISCO</c:v>
                </c:pt>
                <c:pt idx="13">
                  <c:v>BARRA DO RIACHO</c:v>
                </c:pt>
                <c:pt idx="14">
                  <c:v>BELA AURORA</c:v>
                </c:pt>
                <c:pt idx="15">
                  <c:v>BENTO FERREIRA</c:v>
                </c:pt>
                <c:pt idx="16">
                  <c:v>BERNARDO HORTA</c:v>
                </c:pt>
                <c:pt idx="17">
                  <c:v>BNH</c:v>
                </c:pt>
                <c:pt idx="18">
                  <c:v>BOA ESPERANÇA</c:v>
                </c:pt>
                <c:pt idx="19">
                  <c:v>BOA VISTA</c:v>
                </c:pt>
                <c:pt idx="20">
                  <c:v>BOM JESUS DO NORTE</c:v>
                </c:pt>
                <c:pt idx="21">
                  <c:v>BRAÇO DO RIO</c:v>
                </c:pt>
                <c:pt idx="22">
                  <c:v>BREJETUBA</c:v>
                </c:pt>
                <c:pt idx="23">
                  <c:v>CACHOEIRO DE ITAPEMIRIM</c:v>
                </c:pt>
                <c:pt idx="24">
                  <c:v>CAMPO GRANDE</c:v>
                </c:pt>
                <c:pt idx="25">
                  <c:v>CARIACICA</c:v>
                </c:pt>
                <c:pt idx="26">
                  <c:v>CASTELO</c:v>
                </c:pt>
                <c:pt idx="27">
                  <c:v>CEASA</c:v>
                </c:pt>
                <c:pt idx="28">
                  <c:v>CENTRAL</c:v>
                </c:pt>
                <c:pt idx="29">
                  <c:v>COBILÂNDIA</c:v>
                </c:pt>
                <c:pt idx="30">
                  <c:v>COLATINA</c:v>
                </c:pt>
                <c:pt idx="31">
                  <c:v>CONCEIÇÃO DA BARRA</c:v>
                </c:pt>
                <c:pt idx="32">
                  <c:v>CONCEIÇÃO DO CASTELO</c:v>
                </c:pt>
                <c:pt idx="33">
                  <c:v>COQUEIRAL DE ARACRUZ</c:v>
                </c:pt>
                <c:pt idx="34">
                  <c:v>DIVINO SÃO LOURENÇO</c:v>
                </c:pt>
                <c:pt idx="35">
                  <c:v>DOMINGOS MARTINS</c:v>
                </c:pt>
                <c:pt idx="36">
                  <c:v>DORES DO RIO PRETO</c:v>
                </c:pt>
                <c:pt idx="37">
                  <c:v>ECOPORANGA</c:v>
                </c:pt>
                <c:pt idx="38">
                  <c:v>EMPRESARIAL CAMPO GRANDE</c:v>
                </c:pt>
                <c:pt idx="39">
                  <c:v>EMPRESARIAL CIVIT</c:v>
                </c:pt>
                <c:pt idx="40">
                  <c:v>ESPLANADA</c:v>
                </c:pt>
                <c:pt idx="41">
                  <c:v>FEU ROSA</c:v>
                </c:pt>
                <c:pt idx="42">
                  <c:v>FUNDÃO</c:v>
                </c:pt>
                <c:pt idx="43">
                  <c:v>GLÓRIA</c:v>
                </c:pt>
                <c:pt idx="44">
                  <c:v>GOIABEIRAS</c:v>
                </c:pt>
                <c:pt idx="45">
                  <c:v>GOVERNADOR LINDEMBERG</c:v>
                </c:pt>
                <c:pt idx="46">
                  <c:v>GRACIANO NEVES</c:v>
                </c:pt>
                <c:pt idx="47">
                  <c:v>GUAÇUÍ</c:v>
                </c:pt>
                <c:pt idx="48">
                  <c:v>GUARANA</c:v>
                </c:pt>
                <c:pt idx="49">
                  <c:v>GUARAPARI</c:v>
                </c:pt>
                <c:pt idx="50">
                  <c:v>GURIRI</c:v>
                </c:pt>
                <c:pt idx="51">
                  <c:v>IBATIBA</c:v>
                </c:pt>
                <c:pt idx="52">
                  <c:v>IBES</c:v>
                </c:pt>
                <c:pt idx="53">
                  <c:v>IBIRAÇU</c:v>
                </c:pt>
                <c:pt idx="54">
                  <c:v>IBITIRAMA</c:v>
                </c:pt>
                <c:pt idx="55">
                  <c:v>ICONHA</c:v>
                </c:pt>
                <c:pt idx="56">
                  <c:v>IRUPI</c:v>
                </c:pt>
                <c:pt idx="57">
                  <c:v>ITACIBÁ</c:v>
                </c:pt>
                <c:pt idx="58">
                  <c:v>ITAGUAÇU</c:v>
                </c:pt>
                <c:pt idx="59">
                  <c:v>ITAIPAVA</c:v>
                </c:pt>
                <c:pt idx="60">
                  <c:v>ITAOCA DA PEDRA</c:v>
                </c:pt>
                <c:pt idx="61">
                  <c:v>ITAPARICA</c:v>
                </c:pt>
                <c:pt idx="62">
                  <c:v>ITAPEMIRIM</c:v>
                </c:pt>
                <c:pt idx="63">
                  <c:v>ITAPOÃ</c:v>
                </c:pt>
                <c:pt idx="64">
                  <c:v>ITARANA</c:v>
                </c:pt>
                <c:pt idx="65">
                  <c:v>IÚNA</c:v>
                </c:pt>
                <c:pt idx="66">
                  <c:v>JACARAÍPE</c:v>
                </c:pt>
                <c:pt idx="67">
                  <c:v>JACUPEMBA</c:v>
                </c:pt>
                <c:pt idx="68">
                  <c:v>JAGUARÉ</c:v>
                </c:pt>
                <c:pt idx="69">
                  <c:v>JARDIM AMÉRICA</c:v>
                </c:pt>
                <c:pt idx="70">
                  <c:v>JARDIM CAMBURI</c:v>
                </c:pt>
                <c:pt idx="71">
                  <c:v>JARDIM DA PENHA</c:v>
                </c:pt>
                <c:pt idx="72">
                  <c:v>JARDIM LIMOEIRO</c:v>
                </c:pt>
                <c:pt idx="73">
                  <c:v>JERÔNIMO MONTEIRO</c:v>
                </c:pt>
                <c:pt idx="74">
                  <c:v>JOÃO NEIVA</c:v>
                </c:pt>
                <c:pt idx="75">
                  <c:v>JUCUTUQUARA</c:v>
                </c:pt>
                <c:pt idx="76">
                  <c:v>JUPARANÃ</c:v>
                </c:pt>
                <c:pt idx="77">
                  <c:v>LARANJA DA TERRA</c:v>
                </c:pt>
                <c:pt idx="78">
                  <c:v>LARANJEIRAS</c:v>
                </c:pt>
                <c:pt idx="79">
                  <c:v>LINHARES</c:v>
                </c:pt>
                <c:pt idx="80">
                  <c:v>MANTENÓPOLIS</c:v>
                </c:pt>
                <c:pt idx="81">
                  <c:v>MARATAÍZES</c:v>
                </c:pt>
                <c:pt idx="82">
                  <c:v>MARECHAL FLORIANO</c:v>
                </c:pt>
                <c:pt idx="83">
                  <c:v>MARILÂNDIA</c:v>
                </c:pt>
                <c:pt idx="84">
                  <c:v>MARUÍPE</c:v>
                </c:pt>
                <c:pt idx="85">
                  <c:v>MIMOSO DO SUL</c:v>
                </c:pt>
                <c:pt idx="86">
                  <c:v>MONTANHA</c:v>
                </c:pt>
                <c:pt idx="87">
                  <c:v>MOSCOSO</c:v>
                </c:pt>
                <c:pt idx="88">
                  <c:v>MUCURICI</c:v>
                </c:pt>
                <c:pt idx="89">
                  <c:v>MUNIZ FREIRE</c:v>
                </c:pt>
                <c:pt idx="90">
                  <c:v>MUQUI</c:v>
                </c:pt>
                <c:pt idx="91">
                  <c:v>MUQUIÇABA</c:v>
                </c:pt>
                <c:pt idx="92">
                  <c:v>NOVA ALMEIDA</c:v>
                </c:pt>
                <c:pt idx="93">
                  <c:v>NOVA VENÉCIA</c:v>
                </c:pt>
                <c:pt idx="94">
                  <c:v>PANCAS</c:v>
                </c:pt>
                <c:pt idx="95">
                  <c:v>PEDRA AZUL</c:v>
                </c:pt>
                <c:pt idx="96">
                  <c:v>PEDRO CANÁRIO</c:v>
                </c:pt>
                <c:pt idx="97">
                  <c:v>PINHEIROS</c:v>
                </c:pt>
                <c:pt idx="98">
                  <c:v>PIÚMA</c:v>
                </c:pt>
                <c:pt idx="99">
                  <c:v>PLANALTO CARAPINA</c:v>
                </c:pt>
                <c:pt idx="100">
                  <c:v>PONTO BELO</c:v>
                </c:pt>
                <c:pt idx="101">
                  <c:v>PORTO CANOA</c:v>
                </c:pt>
                <c:pt idx="102">
                  <c:v>PRAIA DO CANTO</c:v>
                </c:pt>
                <c:pt idx="103">
                  <c:v>PRAIA DO SUÁ</c:v>
                </c:pt>
                <c:pt idx="104">
                  <c:v>PRESIDENTE KENNEDY</c:v>
                </c:pt>
                <c:pt idx="105">
                  <c:v>RETA DA PENHA</c:v>
                </c:pt>
                <c:pt idx="106">
                  <c:v>RIO BANANAL</c:v>
                </c:pt>
                <c:pt idx="107">
                  <c:v>RIO NOVO DO SUL</c:v>
                </c:pt>
                <c:pt idx="108">
                  <c:v>SANTA LEOPOLDINA</c:v>
                </c:pt>
                <c:pt idx="109">
                  <c:v>SANTA MARIA DE JETIBÁ</c:v>
                </c:pt>
                <c:pt idx="110">
                  <c:v>SANTO ANTÔNIO</c:v>
                </c:pt>
                <c:pt idx="111">
                  <c:v>SÃO DOMINGOS NORTE</c:v>
                </c:pt>
                <c:pt idx="112">
                  <c:v>SÃO GABRIEL PALHA</c:v>
                </c:pt>
                <c:pt idx="113">
                  <c:v>SÃO JOSÉ CALÇADO</c:v>
                </c:pt>
                <c:pt idx="114">
                  <c:v>SÃO MATEUS</c:v>
                </c:pt>
                <c:pt idx="115">
                  <c:v>SÃO PEDRO</c:v>
                </c:pt>
                <c:pt idx="116">
                  <c:v>SÃO ROQUE CANAÃ</c:v>
                </c:pt>
                <c:pt idx="117">
                  <c:v>SÃO SILVANO</c:v>
                </c:pt>
                <c:pt idx="118">
                  <c:v>SÃO TORQUATO</c:v>
                </c:pt>
                <c:pt idx="119">
                  <c:v>SERRA</c:v>
                </c:pt>
                <c:pt idx="120">
                  <c:v>SHOPPING VILA VELHA</c:v>
                </c:pt>
                <c:pt idx="121">
                  <c:v>SOORETAMA</c:v>
                </c:pt>
                <c:pt idx="122">
                  <c:v>TERRA VERMELHA</c:v>
                </c:pt>
                <c:pt idx="123">
                  <c:v>TRIBUNAL DE JUSTIÇA</c:v>
                </c:pt>
                <c:pt idx="124">
                  <c:v>VALORES ENSEADA</c:v>
                </c:pt>
                <c:pt idx="125">
                  <c:v>VARGEM ALTA</c:v>
                </c:pt>
                <c:pt idx="126">
                  <c:v>VENDA NOVA IMIGRANTE</c:v>
                </c:pt>
                <c:pt idx="127">
                  <c:v>VIANA</c:v>
                </c:pt>
                <c:pt idx="128">
                  <c:v>VILA PAVÃO</c:v>
                </c:pt>
                <c:pt idx="129">
                  <c:v>VILA VALÉRIO</c:v>
                </c:pt>
              </c:strCache>
            </c:strRef>
          </c:cat>
          <c:val>
            <c:numRef>
              <c:f>CIDs!$F$131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70368"/>
        <c:axId val="163879592"/>
      </c:barChart>
      <c:catAx>
        <c:axId val="163870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3879592"/>
        <c:crosses val="autoZero"/>
        <c:auto val="1"/>
        <c:lblAlgn val="ctr"/>
        <c:lblOffset val="100"/>
        <c:noMultiLvlLbl val="0"/>
      </c:catAx>
      <c:valAx>
        <c:axId val="163879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870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31776"/>
        <c:axId val="162533736"/>
      </c:barChart>
      <c:catAx>
        <c:axId val="162531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62533736"/>
        <c:crosses val="autoZero"/>
        <c:auto val="1"/>
        <c:lblAlgn val="ctr"/>
        <c:lblOffset val="100"/>
        <c:noMultiLvlLbl val="0"/>
      </c:catAx>
      <c:valAx>
        <c:axId val="16253373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2531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1336" cy="600584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1336" cy="600584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60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61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62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63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64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65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66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67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68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69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70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71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72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73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74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75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76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77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78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79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80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81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82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83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84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85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86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87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88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89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90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114300</xdr:rowOff>
    </xdr:from>
    <xdr:to>
      <xdr:col>3</xdr:col>
      <xdr:colOff>1647825</xdr:colOff>
      <xdr:row>2</xdr:row>
      <xdr:rowOff>123825</xdr:rowOff>
    </xdr:to>
    <xdr:pic>
      <xdr:nvPicPr>
        <xdr:cNvPr id="1999391" name="Imagem 3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514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4</xdr:row>
      <xdr:rowOff>0</xdr:rowOff>
    </xdr:from>
    <xdr:to>
      <xdr:col>9</xdr:col>
      <xdr:colOff>9525</xdr:colOff>
      <xdr:row>4</xdr:row>
      <xdr:rowOff>342900</xdr:rowOff>
    </xdr:to>
    <xdr:pic>
      <xdr:nvPicPr>
        <xdr:cNvPr id="1996180" name="Imagem 5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771525"/>
          <a:ext cx="3409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1790700</xdr:colOff>
      <xdr:row>0</xdr:row>
      <xdr:rowOff>152400</xdr:rowOff>
    </xdr:from>
    <xdr:to>
      <xdr:col>6</xdr:col>
      <xdr:colOff>790575</xdr:colOff>
      <xdr:row>2</xdr:row>
      <xdr:rowOff>219075</xdr:rowOff>
    </xdr:to>
    <xdr:pic>
      <xdr:nvPicPr>
        <xdr:cNvPr id="1989812" name="Imagem 6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52400"/>
          <a:ext cx="4267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</xdr:row>
      <xdr:rowOff>162982</xdr:rowOff>
    </xdr:from>
    <xdr:to>
      <xdr:col>12</xdr:col>
      <xdr:colOff>211667</xdr:colOff>
      <xdr:row>14</xdr:row>
      <xdr:rowOff>77258</xdr:rowOff>
    </xdr:to>
    <xdr:sp macro="" textlink="">
      <xdr:nvSpPr>
        <xdr:cNvPr id="2" name="CaixaDeTexto 1"/>
        <xdr:cNvSpPr txBox="1"/>
      </xdr:nvSpPr>
      <xdr:spPr>
        <a:xfrm>
          <a:off x="10451042" y="1507065"/>
          <a:ext cx="2524125" cy="27717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Passos</a:t>
          </a:r>
          <a:r>
            <a:rPr lang="pt-BR" sz="1100" baseline="0"/>
            <a:t> para o preenchimento:</a:t>
          </a:r>
        </a:p>
        <a:p>
          <a:endParaRPr lang="pt-BR" sz="1100"/>
        </a:p>
        <a:p>
          <a:r>
            <a:rPr lang="pt-BR" sz="1100"/>
            <a:t>1-</a:t>
          </a:r>
          <a:r>
            <a:rPr lang="pt-BR" sz="1100" baseline="0"/>
            <a:t> Para incluir Serviços como recolhimento / suprimento de agências, </a:t>
          </a:r>
          <a:r>
            <a:rPr lang="pt-BR" sz="1100" b="1" baseline="0">
              <a:solidFill>
                <a:srgbClr val="FF0000"/>
              </a:solidFill>
            </a:rPr>
            <a:t>preencher somente a aba CID, VALOR E GTV.</a:t>
          </a:r>
          <a:endParaRPr lang="pt-BR" sz="1100" b="1" cap="all" baseline="0">
            <a:solidFill>
              <a:srgbClr val="FF0000"/>
            </a:solidFill>
          </a:endParaRPr>
        </a:p>
        <a:p>
          <a:endParaRPr lang="pt-BR" sz="1100" baseline="0"/>
        </a:p>
        <a:p>
          <a:r>
            <a:rPr lang="pt-BR" sz="1100" baseline="0"/>
            <a:t>2- Caso não encontrar o cid de alguma agência, procure na aba "CIDs" </a:t>
          </a:r>
        </a:p>
        <a:p>
          <a:endParaRPr lang="pt-BR" sz="1100" baseline="0"/>
        </a:p>
        <a:p>
          <a:r>
            <a:rPr lang="pt-BR" sz="1100" baseline="0"/>
            <a:t>3- </a:t>
          </a:r>
          <a:r>
            <a:rPr lang="pt-BR" sz="1100" b="0" baseline="0">
              <a:solidFill>
                <a:sysClr val="windowText" lastClr="000000"/>
              </a:solidFill>
            </a:rPr>
            <a:t>Atenção para diferenciar COBs, AGÊNCIAS, ATM's, CLIENTES E PA, pois nesta planilha será somente agências.</a:t>
          </a:r>
          <a:endParaRPr lang="pt-BR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542925</xdr:rowOff>
    </xdr:from>
    <xdr:to>
      <xdr:col>7</xdr:col>
      <xdr:colOff>428625</xdr:colOff>
      <xdr:row>5</xdr:row>
      <xdr:rowOff>0</xdr:rowOff>
    </xdr:to>
    <xdr:sp macro="" textlink="">
      <xdr:nvSpPr>
        <xdr:cNvPr id="2" name="CaixaDeTexto 1"/>
        <xdr:cNvSpPr txBox="1"/>
      </xdr:nvSpPr>
      <xdr:spPr>
        <a:xfrm>
          <a:off x="7115175" y="809625"/>
          <a:ext cx="3981450" cy="93345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Procedimento:</a:t>
          </a:r>
        </a:p>
        <a:p>
          <a:endParaRPr lang="pt-BR" sz="1100" b="1"/>
        </a:p>
        <a:p>
          <a:r>
            <a:rPr lang="pt-BR" sz="1100" b="1"/>
            <a:t>1-</a:t>
          </a:r>
          <a:r>
            <a:rPr lang="pt-BR" sz="1100" b="1" baseline="0"/>
            <a:t> Preencher somente os campos Número do COB, GTV e Valor.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0</xdr:col>
      <xdr:colOff>952500</xdr:colOff>
      <xdr:row>0</xdr:row>
      <xdr:rowOff>695325</xdr:rowOff>
    </xdr:to>
    <xdr:pic>
      <xdr:nvPicPr>
        <xdr:cNvPr id="19917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923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222250</xdr:colOff>
      <xdr:row>5</xdr:row>
      <xdr:rowOff>158750</xdr:rowOff>
    </xdr:from>
    <xdr:to>
      <xdr:col>8</xdr:col>
      <xdr:colOff>190500</xdr:colOff>
      <xdr:row>8</xdr:row>
      <xdr:rowOff>222250</xdr:rowOff>
    </xdr:to>
    <xdr:sp macro="" textlink="">
      <xdr:nvSpPr>
        <xdr:cNvPr id="2" name="CaixaDeTexto 1"/>
        <xdr:cNvSpPr txBox="1"/>
      </xdr:nvSpPr>
      <xdr:spPr>
        <a:xfrm>
          <a:off x="16129000" y="1968500"/>
          <a:ext cx="3063875" cy="177800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>
              <a:latin typeface="+mn-lt"/>
              <a:cs typeface="Arial" pitchFamily="34" charset="0"/>
            </a:rPr>
            <a:t>Procedimento</a:t>
          </a:r>
        </a:p>
        <a:p>
          <a:endParaRPr lang="pt-BR" sz="2000" b="1">
            <a:latin typeface="+mn-lt"/>
            <a:cs typeface="Arial" pitchFamily="34" charset="0"/>
          </a:endParaRPr>
        </a:p>
        <a:p>
          <a:r>
            <a:rPr lang="pt-BR" sz="2000" b="1">
              <a:latin typeface="+mn-lt"/>
              <a:cs typeface="Arial" pitchFamily="34" charset="0"/>
            </a:rPr>
            <a:t>1</a:t>
          </a:r>
          <a:r>
            <a:rPr lang="pt-BR" sz="2000" b="1" baseline="0">
              <a:latin typeface="+mn-lt"/>
              <a:cs typeface="Arial" pitchFamily="34" charset="0"/>
            </a:rPr>
            <a:t> - Digitar somente a data o número do patrimônio e valor do suprimento</a:t>
          </a:r>
          <a:endParaRPr lang="pt-BR" sz="2000" b="1">
            <a:latin typeface="+mn-lt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1984375</xdr:colOff>
      <xdr:row>53</xdr:row>
      <xdr:rowOff>79375</xdr:rowOff>
    </xdr:from>
    <xdr:to>
      <xdr:col>7</xdr:col>
      <xdr:colOff>1397000</xdr:colOff>
      <xdr:row>90</xdr:row>
      <xdr:rowOff>31750</xdr:rowOff>
    </xdr:to>
    <xdr:sp macro="" textlink="">
      <xdr:nvSpPr>
        <xdr:cNvPr id="2" name="CaixaDeTexto 1"/>
        <xdr:cNvSpPr txBox="1"/>
      </xdr:nvSpPr>
      <xdr:spPr>
        <a:xfrm>
          <a:off x="10112375" y="14335125"/>
          <a:ext cx="6873875" cy="1841500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/>
            <a:t>Procedimento:</a:t>
          </a:r>
        </a:p>
        <a:p>
          <a:endParaRPr lang="pt-BR" sz="2000" b="1"/>
        </a:p>
        <a:p>
          <a:r>
            <a:rPr lang="pt-BR" sz="2000" b="1"/>
            <a:t>1</a:t>
          </a:r>
          <a:r>
            <a:rPr lang="pt-BR" sz="2000" b="1" baseline="0"/>
            <a:t> - Preencher somente a data, número do patrimônio, GTV e os valores recolhidos</a:t>
          </a:r>
          <a:endParaRPr lang="pt-BR" sz="20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533399</xdr:colOff>
      <xdr:row>0</xdr:row>
      <xdr:rowOff>152400</xdr:rowOff>
    </xdr:from>
    <xdr:to>
      <xdr:col>3</xdr:col>
      <xdr:colOff>1673678</xdr:colOff>
      <xdr:row>2</xdr:row>
      <xdr:rowOff>321335</xdr:rowOff>
    </xdr:to>
    <xdr:pic>
      <xdr:nvPicPr>
        <xdr:cNvPr id="2" name="Imagem 4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152400"/>
          <a:ext cx="1968954" cy="85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152400</xdr:rowOff>
    </xdr:from>
    <xdr:to>
      <xdr:col>0</xdr:col>
      <xdr:colOff>5915025</xdr:colOff>
      <xdr:row>2</xdr:row>
      <xdr:rowOff>219075</xdr:rowOff>
    </xdr:to>
    <xdr:pic>
      <xdr:nvPicPr>
        <xdr:cNvPr id="1993970" name="Imagem 4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52400"/>
          <a:ext cx="5381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533399</xdr:colOff>
      <xdr:row>0</xdr:row>
      <xdr:rowOff>152400</xdr:rowOff>
    </xdr:from>
    <xdr:to>
      <xdr:col>3</xdr:col>
      <xdr:colOff>680357</xdr:colOff>
      <xdr:row>2</xdr:row>
      <xdr:rowOff>321335</xdr:rowOff>
    </xdr:to>
    <xdr:pic>
      <xdr:nvPicPr>
        <xdr:cNvPr id="4" name="Imagem 4" descr="_1_080CDCB0080CD6EC0069806783257D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152400"/>
          <a:ext cx="2147208" cy="84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L230"/>
  <sheetViews>
    <sheetView showGridLines="0" topLeftCell="C1" zoomScaleNormal="100" workbookViewId="0">
      <selection activeCell="F67" sqref="F67"/>
    </sheetView>
  </sheetViews>
  <sheetFormatPr defaultColWidth="9.28515625" defaultRowHeight="12.75"/>
  <cols>
    <col min="1" max="1" width="5.5703125" style="235" bestFit="1" customWidth="1"/>
    <col min="2" max="2" width="48.42578125" style="236" customWidth="1"/>
    <col min="3" max="3" width="4.42578125" style="236" bestFit="1" customWidth="1"/>
    <col min="4" max="4" width="12.140625" style="236" customWidth="1"/>
    <col min="5" max="5" width="5.5703125" style="236" bestFit="1" customWidth="1"/>
    <col min="6" max="6" width="35.85546875" style="236" customWidth="1"/>
    <col min="7" max="7" width="9.28515625" style="236" customWidth="1"/>
    <col min="8" max="9" width="9.28515625" style="236"/>
    <col min="10" max="10" width="5.5703125" style="236" bestFit="1" customWidth="1"/>
    <col min="11" max="11" width="55.28515625" style="236" bestFit="1" customWidth="1"/>
    <col min="12" max="12" width="12.85546875" style="236" bestFit="1" customWidth="1"/>
    <col min="13" max="19" width="9.28515625" style="236"/>
    <col min="20" max="20" width="40.42578125" style="236" bestFit="1" customWidth="1"/>
    <col min="21" max="16384" width="9.28515625" style="236"/>
  </cols>
  <sheetData>
    <row r="1" spans="1:12" ht="15">
      <c r="A1" s="250" t="s">
        <v>110</v>
      </c>
      <c r="B1" s="251" t="s">
        <v>112</v>
      </c>
      <c r="C1" s="250" t="s">
        <v>111</v>
      </c>
      <c r="E1" s="251" t="s">
        <v>255</v>
      </c>
      <c r="F1" s="251" t="s">
        <v>73</v>
      </c>
      <c r="I1" s="260" t="s">
        <v>267</v>
      </c>
      <c r="J1" s="260" t="s">
        <v>268</v>
      </c>
      <c r="K1" s="260" t="s">
        <v>68</v>
      </c>
      <c r="L1" s="260" t="s">
        <v>269</v>
      </c>
    </row>
    <row r="2" spans="1:12" ht="15.75">
      <c r="A2" s="234">
        <v>1986</v>
      </c>
      <c r="B2" s="237" t="s">
        <v>536</v>
      </c>
      <c r="C2" s="237">
        <v>99</v>
      </c>
      <c r="E2" s="237">
        <v>137</v>
      </c>
      <c r="F2" s="237" t="s">
        <v>118</v>
      </c>
      <c r="I2" s="261">
        <v>36</v>
      </c>
      <c r="J2" s="261">
        <v>55</v>
      </c>
      <c r="K2" s="261" t="s">
        <v>270</v>
      </c>
      <c r="L2" s="261">
        <v>137978</v>
      </c>
    </row>
    <row r="3" spans="1:12" ht="15.75">
      <c r="A3" s="234">
        <v>6539</v>
      </c>
      <c r="B3" s="237" t="s">
        <v>371</v>
      </c>
      <c r="C3" s="237">
        <v>110</v>
      </c>
      <c r="E3" s="237">
        <v>182</v>
      </c>
      <c r="F3" s="237" t="s">
        <v>119</v>
      </c>
      <c r="I3" s="261">
        <v>36</v>
      </c>
      <c r="J3" s="261">
        <v>56</v>
      </c>
      <c r="K3" s="261" t="s">
        <v>271</v>
      </c>
      <c r="L3" s="261">
        <v>137961</v>
      </c>
    </row>
    <row r="4" spans="1:12" ht="15.75">
      <c r="A4" s="234">
        <v>1955</v>
      </c>
      <c r="B4" s="237" t="s">
        <v>372</v>
      </c>
      <c r="C4" s="237">
        <v>66</v>
      </c>
      <c r="E4" s="237">
        <v>180</v>
      </c>
      <c r="F4" s="237" t="s">
        <v>120</v>
      </c>
      <c r="I4" s="261">
        <v>42</v>
      </c>
      <c r="J4" s="261">
        <v>61</v>
      </c>
      <c r="K4" s="261" t="s">
        <v>272</v>
      </c>
      <c r="L4" s="261">
        <v>161705</v>
      </c>
    </row>
    <row r="5" spans="1:12" ht="15.75">
      <c r="A5" s="234">
        <v>1793</v>
      </c>
      <c r="B5" s="237" t="s">
        <v>446</v>
      </c>
      <c r="C5" s="237">
        <v>66</v>
      </c>
      <c r="E5" s="237">
        <v>138</v>
      </c>
      <c r="F5" s="237" t="s">
        <v>121</v>
      </c>
      <c r="I5" s="261">
        <v>42</v>
      </c>
      <c r="J5" s="261">
        <v>57</v>
      </c>
      <c r="K5" s="261" t="s">
        <v>413</v>
      </c>
      <c r="L5" s="261">
        <v>137971</v>
      </c>
    </row>
    <row r="6" spans="1:12" ht="15.75">
      <c r="A6" s="372">
        <v>2213</v>
      </c>
      <c r="B6" s="372" t="s">
        <v>493</v>
      </c>
      <c r="C6" s="372">
        <v>82</v>
      </c>
      <c r="E6" s="237">
        <v>139</v>
      </c>
      <c r="F6" s="237" t="s">
        <v>122</v>
      </c>
      <c r="I6" s="261">
        <v>42</v>
      </c>
      <c r="J6" s="261">
        <v>58</v>
      </c>
      <c r="K6" s="261" t="s">
        <v>273</v>
      </c>
      <c r="L6" s="261">
        <v>137967</v>
      </c>
    </row>
    <row r="7" spans="1:12" ht="15.75">
      <c r="A7" s="234">
        <v>6501</v>
      </c>
      <c r="B7" s="237" t="s">
        <v>373</v>
      </c>
      <c r="C7" s="237">
        <v>87</v>
      </c>
      <c r="E7" s="237">
        <v>185</v>
      </c>
      <c r="F7" s="237" t="s">
        <v>123</v>
      </c>
      <c r="I7" s="261">
        <v>42</v>
      </c>
      <c r="J7" s="261">
        <v>56</v>
      </c>
      <c r="K7" s="261" t="s">
        <v>274</v>
      </c>
      <c r="L7" s="261">
        <v>137969</v>
      </c>
    </row>
    <row r="8" spans="1:12" ht="15.75">
      <c r="A8" s="234">
        <v>6503</v>
      </c>
      <c r="B8" s="237" t="s">
        <v>374</v>
      </c>
      <c r="C8" s="237">
        <v>87</v>
      </c>
      <c r="E8" s="237">
        <v>156</v>
      </c>
      <c r="F8" s="237" t="s">
        <v>124</v>
      </c>
      <c r="I8" s="261">
        <v>42</v>
      </c>
      <c r="J8" s="261">
        <v>62</v>
      </c>
      <c r="K8" s="261" t="s">
        <v>272</v>
      </c>
      <c r="L8" s="261">
        <v>161331</v>
      </c>
    </row>
    <row r="9" spans="1:12" ht="15.75">
      <c r="A9" s="234">
        <v>2106</v>
      </c>
      <c r="B9" s="237" t="s">
        <v>375</v>
      </c>
      <c r="C9" s="237">
        <v>87</v>
      </c>
      <c r="E9" s="237">
        <v>143</v>
      </c>
      <c r="F9" s="237" t="s">
        <v>125</v>
      </c>
      <c r="I9" s="261">
        <v>87</v>
      </c>
      <c r="J9" s="261">
        <v>57</v>
      </c>
      <c r="K9" s="261" t="s">
        <v>512</v>
      </c>
      <c r="L9" s="261">
        <v>137981</v>
      </c>
    </row>
    <row r="10" spans="1:12" ht="15.75">
      <c r="A10" s="234">
        <v>2051</v>
      </c>
      <c r="B10" s="237" t="s">
        <v>444</v>
      </c>
      <c r="C10" s="237">
        <v>92</v>
      </c>
      <c r="E10" s="237">
        <v>111</v>
      </c>
      <c r="F10" s="237" t="s">
        <v>126</v>
      </c>
      <c r="I10" s="261">
        <v>51</v>
      </c>
      <c r="J10" s="261">
        <v>60</v>
      </c>
      <c r="K10" s="261" t="s">
        <v>275</v>
      </c>
      <c r="L10" s="261">
        <v>161258</v>
      </c>
    </row>
    <row r="11" spans="1:12" ht="15.75">
      <c r="A11" s="234">
        <v>2148</v>
      </c>
      <c r="B11" s="237" t="s">
        <v>376</v>
      </c>
      <c r="C11" s="237">
        <v>59</v>
      </c>
      <c r="E11" s="237">
        <v>144</v>
      </c>
      <c r="F11" s="237" t="s">
        <v>127</v>
      </c>
      <c r="I11" s="261">
        <v>51</v>
      </c>
      <c r="J11" s="261">
        <v>61</v>
      </c>
      <c r="K11" s="261" t="s">
        <v>275</v>
      </c>
      <c r="L11" s="261">
        <v>161259</v>
      </c>
    </row>
    <row r="12" spans="1:12" ht="15.75">
      <c r="A12" s="234">
        <v>2094</v>
      </c>
      <c r="B12" s="237" t="s">
        <v>377</v>
      </c>
      <c r="C12" s="237">
        <v>59</v>
      </c>
      <c r="E12" s="237">
        <v>112</v>
      </c>
      <c r="F12" s="237" t="s">
        <v>128</v>
      </c>
      <c r="I12" s="261">
        <v>51</v>
      </c>
      <c r="J12" s="261">
        <v>56</v>
      </c>
      <c r="K12" s="261" t="s">
        <v>260</v>
      </c>
      <c r="L12" s="261">
        <v>137309</v>
      </c>
    </row>
    <row r="13" spans="1:12" ht="15.75">
      <c r="A13" s="234">
        <v>2065</v>
      </c>
      <c r="B13" s="234" t="s">
        <v>518</v>
      </c>
      <c r="C13" s="234">
        <v>92</v>
      </c>
      <c r="E13" s="237">
        <v>113</v>
      </c>
      <c r="F13" s="237" t="s">
        <v>129</v>
      </c>
      <c r="I13" s="261">
        <v>54</v>
      </c>
      <c r="J13" s="261">
        <v>55</v>
      </c>
      <c r="K13" s="261" t="s">
        <v>276</v>
      </c>
      <c r="L13" s="261">
        <v>137976</v>
      </c>
    </row>
    <row r="14" spans="1:12" ht="15.75">
      <c r="A14" s="234">
        <v>7256</v>
      </c>
      <c r="B14" s="237" t="s">
        <v>378</v>
      </c>
      <c r="C14" s="237">
        <v>82</v>
      </c>
      <c r="E14" s="237">
        <v>222</v>
      </c>
      <c r="F14" s="237" t="s">
        <v>130</v>
      </c>
      <c r="I14" s="261">
        <v>59</v>
      </c>
      <c r="J14" s="261">
        <v>60</v>
      </c>
      <c r="K14" s="261" t="s">
        <v>277</v>
      </c>
      <c r="L14" s="261">
        <v>161943</v>
      </c>
    </row>
    <row r="15" spans="1:12" ht="15.75">
      <c r="A15" s="372">
        <v>2229</v>
      </c>
      <c r="B15" s="373" t="s">
        <v>479</v>
      </c>
      <c r="C15" s="373">
        <v>268</v>
      </c>
      <c r="E15" s="237">
        <v>12</v>
      </c>
      <c r="F15" s="237" t="s">
        <v>106</v>
      </c>
      <c r="I15" s="261">
        <v>66</v>
      </c>
      <c r="J15" s="261">
        <v>60</v>
      </c>
      <c r="K15" s="261" t="s">
        <v>361</v>
      </c>
      <c r="L15" s="261">
        <v>161333</v>
      </c>
    </row>
    <row r="16" spans="1:12" ht="15.75">
      <c r="A16" s="234">
        <v>2187</v>
      </c>
      <c r="B16" s="237" t="s">
        <v>529</v>
      </c>
      <c r="C16" s="237">
        <v>91</v>
      </c>
      <c r="E16" s="237">
        <v>236</v>
      </c>
      <c r="F16" s="237" t="s">
        <v>102</v>
      </c>
      <c r="I16" s="261">
        <v>76</v>
      </c>
      <c r="J16" s="261">
        <v>55</v>
      </c>
      <c r="K16" s="261" t="s">
        <v>278</v>
      </c>
      <c r="L16" s="261">
        <v>137987</v>
      </c>
    </row>
    <row r="17" spans="1:12" ht="15.75">
      <c r="A17" s="234">
        <v>6063</v>
      </c>
      <c r="B17" s="237" t="s">
        <v>379</v>
      </c>
      <c r="C17" s="237">
        <v>105</v>
      </c>
      <c r="E17" s="237">
        <v>147</v>
      </c>
      <c r="F17" s="237" t="s">
        <v>131</v>
      </c>
      <c r="I17" s="261">
        <v>76</v>
      </c>
      <c r="J17" s="261">
        <v>62</v>
      </c>
      <c r="K17" s="261" t="s">
        <v>279</v>
      </c>
      <c r="L17" s="261">
        <v>161263</v>
      </c>
    </row>
    <row r="18" spans="1:12" ht="15.75">
      <c r="A18" s="234">
        <v>2114</v>
      </c>
      <c r="B18" s="237" t="s">
        <v>380</v>
      </c>
      <c r="C18" s="237">
        <v>36</v>
      </c>
      <c r="E18" s="237">
        <v>10</v>
      </c>
      <c r="F18" s="237" t="s">
        <v>132</v>
      </c>
      <c r="I18" s="261">
        <v>76</v>
      </c>
      <c r="J18" s="261">
        <v>61</v>
      </c>
      <c r="K18" s="261" t="s">
        <v>280</v>
      </c>
      <c r="L18" s="261">
        <v>161257</v>
      </c>
    </row>
    <row r="19" spans="1:12" ht="15.75">
      <c r="A19" s="234">
        <v>7153</v>
      </c>
      <c r="B19" s="237" t="s">
        <v>381</v>
      </c>
      <c r="C19" s="237">
        <v>105</v>
      </c>
      <c r="E19" s="237">
        <v>145</v>
      </c>
      <c r="F19" s="237" t="s">
        <v>133</v>
      </c>
      <c r="I19" s="261">
        <v>76</v>
      </c>
      <c r="J19" s="261">
        <v>60</v>
      </c>
      <c r="K19" s="261" t="s">
        <v>281</v>
      </c>
      <c r="L19" s="261">
        <v>160431</v>
      </c>
    </row>
    <row r="20" spans="1:12" ht="15.75">
      <c r="A20" s="234">
        <v>1898</v>
      </c>
      <c r="B20" s="237" t="s">
        <v>382</v>
      </c>
      <c r="C20" s="237">
        <v>105</v>
      </c>
      <c r="E20" s="237">
        <v>553</v>
      </c>
      <c r="F20" s="237" t="s">
        <v>134</v>
      </c>
      <c r="I20" s="261">
        <v>208</v>
      </c>
      <c r="J20" s="261">
        <v>57</v>
      </c>
      <c r="K20" s="261" t="s">
        <v>576</v>
      </c>
      <c r="L20" s="261">
        <v>137974</v>
      </c>
    </row>
    <row r="21" spans="1:12" ht="15.75">
      <c r="A21" s="234">
        <v>1911</v>
      </c>
      <c r="B21" s="237" t="s">
        <v>383</v>
      </c>
      <c r="C21" s="237">
        <v>276</v>
      </c>
      <c r="E21" s="237">
        <v>114</v>
      </c>
      <c r="F21" s="237" t="s">
        <v>135</v>
      </c>
      <c r="I21" s="261">
        <v>83</v>
      </c>
      <c r="J21" s="261">
        <v>60</v>
      </c>
      <c r="K21" s="261" t="s">
        <v>282</v>
      </c>
      <c r="L21" s="261">
        <v>161925</v>
      </c>
    </row>
    <row r="22" spans="1:12" ht="15.75">
      <c r="A22" s="372">
        <v>6061</v>
      </c>
      <c r="B22" s="373" t="s">
        <v>438</v>
      </c>
      <c r="C22" s="373">
        <v>12</v>
      </c>
      <c r="E22" s="237">
        <v>197</v>
      </c>
      <c r="F22" s="237" t="s">
        <v>136</v>
      </c>
      <c r="I22" s="261">
        <v>84</v>
      </c>
      <c r="J22" s="261">
        <v>55</v>
      </c>
      <c r="K22" s="261" t="s">
        <v>283</v>
      </c>
      <c r="L22" s="261">
        <v>137962</v>
      </c>
    </row>
    <row r="23" spans="1:12" ht="15.75">
      <c r="A23" s="234">
        <v>2079</v>
      </c>
      <c r="B23" s="237" t="s">
        <v>384</v>
      </c>
      <c r="C23" s="237">
        <v>274</v>
      </c>
      <c r="E23" s="237">
        <v>279</v>
      </c>
      <c r="F23" s="237" t="s">
        <v>137</v>
      </c>
      <c r="I23" s="261"/>
      <c r="J23" s="261"/>
      <c r="K23" s="261"/>
      <c r="L23" s="261"/>
    </row>
    <row r="24" spans="1:12" ht="15.75">
      <c r="A24" s="234">
        <v>7276</v>
      </c>
      <c r="B24" s="237" t="s">
        <v>428</v>
      </c>
      <c r="C24" s="237">
        <v>107</v>
      </c>
      <c r="E24" s="237">
        <v>115</v>
      </c>
      <c r="F24" s="237" t="s">
        <v>138</v>
      </c>
      <c r="I24" s="261"/>
      <c r="J24" s="261"/>
      <c r="K24" s="261"/>
      <c r="L24" s="261"/>
    </row>
    <row r="25" spans="1:12" ht="15.75">
      <c r="A25" s="234">
        <v>2258</v>
      </c>
      <c r="B25" s="237" t="s">
        <v>535</v>
      </c>
      <c r="C25" s="237">
        <v>89</v>
      </c>
      <c r="E25" s="237">
        <v>105</v>
      </c>
      <c r="F25" s="237" t="s">
        <v>109</v>
      </c>
      <c r="I25" s="261">
        <v>85</v>
      </c>
      <c r="J25" s="261">
        <v>55</v>
      </c>
      <c r="K25" s="261" t="s">
        <v>284</v>
      </c>
      <c r="L25" s="261">
        <v>137995</v>
      </c>
    </row>
    <row r="26" spans="1:12" ht="15.75">
      <c r="A26" s="234">
        <v>2082</v>
      </c>
      <c r="B26" s="237" t="s">
        <v>445</v>
      </c>
      <c r="C26" s="237">
        <v>90</v>
      </c>
      <c r="E26" s="237">
        <v>100</v>
      </c>
      <c r="F26" s="237" t="s">
        <v>105</v>
      </c>
      <c r="I26" s="261">
        <v>87</v>
      </c>
      <c r="J26" s="261">
        <v>55</v>
      </c>
      <c r="K26" s="261" t="s">
        <v>351</v>
      </c>
      <c r="L26" s="261">
        <v>137982</v>
      </c>
    </row>
    <row r="27" spans="1:12" ht="15.75">
      <c r="A27" s="234">
        <v>6128</v>
      </c>
      <c r="B27" s="237" t="s">
        <v>443</v>
      </c>
      <c r="C27" s="237">
        <v>101</v>
      </c>
      <c r="E27" s="237">
        <v>116</v>
      </c>
      <c r="F27" s="237" t="s">
        <v>139</v>
      </c>
      <c r="I27" s="261">
        <v>87</v>
      </c>
      <c r="J27" s="261">
        <v>56</v>
      </c>
      <c r="K27" s="261" t="s">
        <v>426</v>
      </c>
      <c r="L27" s="261">
        <v>137966</v>
      </c>
    </row>
    <row r="28" spans="1:12" ht="15.75">
      <c r="A28" s="234">
        <v>6385</v>
      </c>
      <c r="B28" s="237" t="s">
        <v>477</v>
      </c>
      <c r="C28" s="237">
        <v>59</v>
      </c>
      <c r="E28" s="237">
        <v>99</v>
      </c>
      <c r="F28" s="237" t="s">
        <v>140</v>
      </c>
      <c r="I28" s="261">
        <v>87</v>
      </c>
      <c r="J28" s="261">
        <v>74</v>
      </c>
      <c r="K28" s="261" t="s">
        <v>285</v>
      </c>
      <c r="L28" s="261">
        <v>71534</v>
      </c>
    </row>
    <row r="29" spans="1:12" ht="15.75">
      <c r="A29" s="372">
        <v>5166</v>
      </c>
      <c r="B29" s="373" t="s">
        <v>423</v>
      </c>
      <c r="C29" s="373">
        <v>84</v>
      </c>
      <c r="E29" s="237">
        <v>104</v>
      </c>
      <c r="F29" s="237" t="s">
        <v>141</v>
      </c>
      <c r="I29" s="261">
        <v>87</v>
      </c>
      <c r="J29" s="261">
        <v>75</v>
      </c>
      <c r="K29" s="261" t="s">
        <v>286</v>
      </c>
      <c r="L29" s="261">
        <v>79084</v>
      </c>
    </row>
    <row r="30" spans="1:12" ht="15.75">
      <c r="A30" s="372">
        <v>7407</v>
      </c>
      <c r="B30" s="373" t="s">
        <v>442</v>
      </c>
      <c r="C30" s="373">
        <v>205</v>
      </c>
      <c r="E30" s="237">
        <v>183</v>
      </c>
      <c r="F30" s="237" t="s">
        <v>142</v>
      </c>
      <c r="I30" s="261">
        <v>87</v>
      </c>
      <c r="J30" s="261">
        <v>60</v>
      </c>
      <c r="K30" s="261" t="s">
        <v>287</v>
      </c>
      <c r="L30" s="261">
        <v>161247</v>
      </c>
    </row>
    <row r="31" spans="1:12" ht="15.75">
      <c r="A31" s="234">
        <v>1799</v>
      </c>
      <c r="B31" s="234" t="s">
        <v>538</v>
      </c>
      <c r="C31" s="234">
        <v>55</v>
      </c>
      <c r="E31" s="237">
        <v>117</v>
      </c>
      <c r="F31" s="237" t="s">
        <v>143</v>
      </c>
      <c r="I31" s="261">
        <v>87</v>
      </c>
      <c r="J31" s="261">
        <v>61</v>
      </c>
      <c r="K31" s="261" t="s">
        <v>355</v>
      </c>
      <c r="L31" s="261">
        <v>161260</v>
      </c>
    </row>
    <row r="32" spans="1:12" ht="15.75">
      <c r="A32" s="234">
        <v>1951</v>
      </c>
      <c r="B32" s="237" t="s">
        <v>447</v>
      </c>
      <c r="C32" s="237">
        <v>205</v>
      </c>
      <c r="E32" s="237">
        <v>118</v>
      </c>
      <c r="F32" s="237" t="s">
        <v>144</v>
      </c>
      <c r="I32" s="237">
        <v>87</v>
      </c>
      <c r="J32" s="237">
        <v>62</v>
      </c>
      <c r="K32" s="301" t="s">
        <v>414</v>
      </c>
      <c r="L32" s="237">
        <v>161320</v>
      </c>
    </row>
    <row r="33" spans="1:12" ht="15.75">
      <c r="A33" s="234">
        <v>2095</v>
      </c>
      <c r="B33" s="237" t="s">
        <v>114</v>
      </c>
      <c r="C33" s="237">
        <v>183</v>
      </c>
      <c r="E33" s="237">
        <v>146</v>
      </c>
      <c r="F33" s="237" t="s">
        <v>145</v>
      </c>
      <c r="I33" s="261">
        <v>89</v>
      </c>
      <c r="J33" s="261">
        <v>55</v>
      </c>
      <c r="K33" s="261" t="s">
        <v>415</v>
      </c>
      <c r="L33" s="261">
        <v>137303</v>
      </c>
    </row>
    <row r="34" spans="1:12" ht="15.75">
      <c r="A34" s="234">
        <v>2133</v>
      </c>
      <c r="B34" s="237" t="s">
        <v>427</v>
      </c>
      <c r="C34" s="237">
        <v>54</v>
      </c>
      <c r="E34" s="237">
        <v>165</v>
      </c>
      <c r="F34" s="237" t="s">
        <v>146</v>
      </c>
      <c r="I34" s="261">
        <v>89</v>
      </c>
      <c r="J34" s="261">
        <v>56</v>
      </c>
      <c r="K34" s="261" t="s">
        <v>415</v>
      </c>
      <c r="L34" s="261">
        <v>137304</v>
      </c>
    </row>
    <row r="35" spans="1:12" ht="15.75">
      <c r="A35" s="234">
        <v>1900</v>
      </c>
      <c r="B35" s="234" t="s">
        <v>575</v>
      </c>
      <c r="C35" s="234">
        <v>174</v>
      </c>
      <c r="E35" s="237">
        <v>169</v>
      </c>
      <c r="F35" s="237" t="s">
        <v>147</v>
      </c>
      <c r="I35" s="261">
        <v>89</v>
      </c>
      <c r="J35" s="261">
        <v>18</v>
      </c>
      <c r="K35" s="261" t="s">
        <v>415</v>
      </c>
      <c r="L35" s="261">
        <v>138106</v>
      </c>
    </row>
    <row r="36" spans="1:12" ht="15.75">
      <c r="A36" s="234">
        <v>2084</v>
      </c>
      <c r="B36" s="237" t="s">
        <v>431</v>
      </c>
      <c r="C36" s="237">
        <v>66</v>
      </c>
      <c r="E36" s="237">
        <v>119</v>
      </c>
      <c r="F36" s="237" t="s">
        <v>148</v>
      </c>
      <c r="I36" s="261">
        <v>89</v>
      </c>
      <c r="J36" s="261">
        <v>57</v>
      </c>
      <c r="K36" s="261" t="s">
        <v>415</v>
      </c>
      <c r="L36" s="261">
        <v>137307</v>
      </c>
    </row>
    <row r="37" spans="1:12" ht="15.75">
      <c r="A37" s="234">
        <v>7169</v>
      </c>
      <c r="B37" s="237" t="s">
        <v>385</v>
      </c>
      <c r="C37" s="237">
        <v>183</v>
      </c>
      <c r="E37" s="237">
        <v>168</v>
      </c>
      <c r="F37" s="237" t="s">
        <v>149</v>
      </c>
      <c r="I37" s="261">
        <v>90</v>
      </c>
      <c r="J37" s="261">
        <v>60</v>
      </c>
      <c r="K37" s="261" t="s">
        <v>288</v>
      </c>
      <c r="L37" s="261">
        <v>160437</v>
      </c>
    </row>
    <row r="38" spans="1:12" ht="15.75">
      <c r="A38" s="234">
        <v>6827</v>
      </c>
      <c r="B38" s="237" t="s">
        <v>386</v>
      </c>
      <c r="C38" s="237">
        <v>101</v>
      </c>
      <c r="E38" s="237">
        <v>120</v>
      </c>
      <c r="F38" s="237" t="s">
        <v>150</v>
      </c>
      <c r="I38" s="261">
        <v>91</v>
      </c>
      <c r="J38" s="261">
        <v>55</v>
      </c>
      <c r="K38" s="261" t="s">
        <v>289</v>
      </c>
      <c r="L38" s="261">
        <v>137970</v>
      </c>
    </row>
    <row r="39" spans="1:12" ht="15.75">
      <c r="A39" s="234">
        <v>6305</v>
      </c>
      <c r="B39" s="237" t="s">
        <v>387</v>
      </c>
      <c r="C39" s="237">
        <v>91</v>
      </c>
      <c r="E39" s="237">
        <v>601</v>
      </c>
      <c r="F39" s="237" t="s">
        <v>151</v>
      </c>
      <c r="I39" s="261">
        <v>91</v>
      </c>
      <c r="J39" s="261">
        <v>60</v>
      </c>
      <c r="K39" s="261" t="s">
        <v>290</v>
      </c>
      <c r="L39" s="261">
        <v>161318</v>
      </c>
    </row>
    <row r="40" spans="1:12" ht="15.75">
      <c r="A40" s="372">
        <v>2223</v>
      </c>
      <c r="B40" s="372" t="s">
        <v>475</v>
      </c>
      <c r="C40" s="372">
        <v>107</v>
      </c>
      <c r="E40" s="237">
        <v>552</v>
      </c>
      <c r="F40" s="237" t="s">
        <v>103</v>
      </c>
      <c r="I40" s="261">
        <v>91</v>
      </c>
      <c r="J40" s="261">
        <v>62</v>
      </c>
      <c r="K40" s="261" t="s">
        <v>291</v>
      </c>
      <c r="L40" s="261">
        <v>161321</v>
      </c>
    </row>
    <row r="41" spans="1:12" ht="15.75">
      <c r="A41" s="234">
        <v>7201</v>
      </c>
      <c r="B41" s="237" t="s">
        <v>388</v>
      </c>
      <c r="C41" s="237">
        <v>110</v>
      </c>
      <c r="E41" s="237">
        <v>84</v>
      </c>
      <c r="F41" s="237" t="s">
        <v>152</v>
      </c>
      <c r="I41" s="261">
        <v>104</v>
      </c>
      <c r="J41" s="261">
        <v>136</v>
      </c>
      <c r="K41" s="261" t="s">
        <v>564</v>
      </c>
      <c r="L41" s="261">
        <v>129272</v>
      </c>
    </row>
    <row r="42" spans="1:12" ht="15.75">
      <c r="A42" s="234">
        <v>2020</v>
      </c>
      <c r="B42" s="237" t="s">
        <v>389</v>
      </c>
      <c r="C42" s="237">
        <v>110</v>
      </c>
      <c r="E42" s="237">
        <v>268</v>
      </c>
      <c r="F42" s="237" t="s">
        <v>107</v>
      </c>
      <c r="I42" s="261">
        <v>91</v>
      </c>
      <c r="J42" s="261">
        <v>137</v>
      </c>
      <c r="K42" s="261" t="s">
        <v>292</v>
      </c>
      <c r="L42" s="261">
        <v>135878</v>
      </c>
    </row>
    <row r="43" spans="1:12" ht="15.75">
      <c r="A43" s="234">
        <v>2092</v>
      </c>
      <c r="B43" s="237" t="s">
        <v>390</v>
      </c>
      <c r="C43" s="237">
        <v>107</v>
      </c>
      <c r="E43" s="237">
        <v>166</v>
      </c>
      <c r="F43" s="237" t="s">
        <v>153</v>
      </c>
      <c r="I43" s="261">
        <v>92</v>
      </c>
      <c r="J43" s="261">
        <v>61</v>
      </c>
      <c r="K43" s="261" t="s">
        <v>293</v>
      </c>
      <c r="L43" s="261">
        <v>161334</v>
      </c>
    </row>
    <row r="44" spans="1:12" ht="15.75">
      <c r="A44" s="234">
        <v>6474</v>
      </c>
      <c r="B44" s="237" t="s">
        <v>391</v>
      </c>
      <c r="C44" s="237">
        <v>54</v>
      </c>
      <c r="E44" s="237">
        <v>101</v>
      </c>
      <c r="F44" s="237" t="s">
        <v>154</v>
      </c>
      <c r="I44" s="261">
        <v>92</v>
      </c>
      <c r="J44" s="261">
        <v>79</v>
      </c>
      <c r="K44" s="261" t="s">
        <v>294</v>
      </c>
      <c r="L44" s="261">
        <v>161251</v>
      </c>
    </row>
    <row r="45" spans="1:12" ht="15.75">
      <c r="A45" s="234">
        <v>1855</v>
      </c>
      <c r="B45" s="237" t="s">
        <v>392</v>
      </c>
      <c r="C45" s="237">
        <v>208</v>
      </c>
      <c r="E45" s="237">
        <v>184</v>
      </c>
      <c r="F45" s="237" t="s">
        <v>155</v>
      </c>
      <c r="I45" s="261">
        <v>99</v>
      </c>
      <c r="J45" s="261">
        <v>55</v>
      </c>
      <c r="K45" s="261" t="s">
        <v>296</v>
      </c>
      <c r="L45" s="261">
        <v>137305</v>
      </c>
    </row>
    <row r="46" spans="1:12" ht="15.75">
      <c r="A46" s="234">
        <v>2046</v>
      </c>
      <c r="B46" s="237" t="s">
        <v>393</v>
      </c>
      <c r="C46" s="237">
        <v>100</v>
      </c>
      <c r="E46" s="237">
        <v>34</v>
      </c>
      <c r="F46" s="237" t="s">
        <v>156</v>
      </c>
      <c r="I46" s="261">
        <v>101</v>
      </c>
      <c r="J46" s="261">
        <v>55</v>
      </c>
      <c r="K46" s="261" t="s">
        <v>297</v>
      </c>
      <c r="L46" s="261">
        <v>137979</v>
      </c>
    </row>
    <row r="47" spans="1:12" ht="15.75">
      <c r="A47" s="234">
        <v>6364</v>
      </c>
      <c r="B47" s="237" t="s">
        <v>429</v>
      </c>
      <c r="C47" s="237">
        <v>59</v>
      </c>
      <c r="E47" s="237">
        <v>207</v>
      </c>
      <c r="F47" s="237" t="s">
        <v>157</v>
      </c>
      <c r="I47" s="261">
        <v>101</v>
      </c>
      <c r="J47" s="261">
        <v>165</v>
      </c>
      <c r="K47" s="261" t="s">
        <v>298</v>
      </c>
      <c r="L47" s="261">
        <v>94763</v>
      </c>
    </row>
    <row r="48" spans="1:12" ht="15.75">
      <c r="A48" s="234">
        <v>2216</v>
      </c>
      <c r="B48" s="234" t="s">
        <v>523</v>
      </c>
      <c r="C48" s="234"/>
      <c r="E48" s="237">
        <v>121</v>
      </c>
      <c r="F48" s="237" t="s">
        <v>158</v>
      </c>
      <c r="I48" s="261">
        <v>102</v>
      </c>
      <c r="J48" s="261">
        <v>55</v>
      </c>
      <c r="K48" s="261" t="s">
        <v>299</v>
      </c>
      <c r="L48" s="261">
        <v>137985</v>
      </c>
    </row>
    <row r="49" spans="1:12" ht="15.75">
      <c r="A49" s="234">
        <v>1997</v>
      </c>
      <c r="B49" s="237" t="s">
        <v>394</v>
      </c>
      <c r="C49" s="237">
        <v>205</v>
      </c>
      <c r="E49" s="237">
        <v>35</v>
      </c>
      <c r="F49" s="237" t="s">
        <v>159</v>
      </c>
      <c r="I49" s="261">
        <v>102</v>
      </c>
      <c r="J49" s="261">
        <v>61</v>
      </c>
      <c r="K49" s="261" t="s">
        <v>300</v>
      </c>
      <c r="L49" s="261">
        <v>161319</v>
      </c>
    </row>
    <row r="50" spans="1:12" ht="15.75">
      <c r="A50" s="234">
        <v>7183</v>
      </c>
      <c r="B50" s="237" t="s">
        <v>395</v>
      </c>
      <c r="C50" s="237">
        <v>54</v>
      </c>
      <c r="E50" s="237">
        <v>174</v>
      </c>
      <c r="F50" s="237" t="s">
        <v>160</v>
      </c>
      <c r="I50" s="261">
        <v>102</v>
      </c>
      <c r="J50" s="261">
        <v>60</v>
      </c>
      <c r="K50" s="261" t="s">
        <v>301</v>
      </c>
      <c r="L50" s="261">
        <v>161254</v>
      </c>
    </row>
    <row r="51" spans="1:12" ht="15.75">
      <c r="A51" s="234">
        <v>2007</v>
      </c>
      <c r="B51" s="237" t="s">
        <v>453</v>
      </c>
      <c r="C51" s="237">
        <v>208</v>
      </c>
      <c r="E51" s="237">
        <v>606</v>
      </c>
      <c r="F51" s="237" t="s">
        <v>161</v>
      </c>
      <c r="I51" s="261">
        <v>103</v>
      </c>
      <c r="J51" s="261">
        <v>55</v>
      </c>
      <c r="K51" s="261" t="s">
        <v>302</v>
      </c>
      <c r="L51" s="261">
        <v>137983</v>
      </c>
    </row>
    <row r="52" spans="1:12" ht="15.75">
      <c r="A52" s="234">
        <v>7402</v>
      </c>
      <c r="B52" s="237" t="s">
        <v>396</v>
      </c>
      <c r="C52" s="237">
        <v>42</v>
      </c>
      <c r="E52" s="237">
        <v>164</v>
      </c>
      <c r="F52" s="237" t="s">
        <v>162</v>
      </c>
      <c r="I52" s="261">
        <v>103</v>
      </c>
      <c r="J52" s="261">
        <v>56</v>
      </c>
      <c r="K52" s="261" t="s">
        <v>303</v>
      </c>
      <c r="L52" s="261">
        <v>137990</v>
      </c>
    </row>
    <row r="53" spans="1:12" ht="15.75">
      <c r="A53" s="234">
        <v>7156</v>
      </c>
      <c r="B53" s="237" t="s">
        <v>397</v>
      </c>
      <c r="C53" s="237">
        <v>102</v>
      </c>
      <c r="E53" s="237">
        <v>36</v>
      </c>
      <c r="F53" s="237" t="s">
        <v>108</v>
      </c>
      <c r="I53" s="261">
        <v>103</v>
      </c>
      <c r="J53" s="261">
        <v>60</v>
      </c>
      <c r="K53" s="261" t="s">
        <v>304</v>
      </c>
      <c r="L53" s="261">
        <v>161326</v>
      </c>
    </row>
    <row r="54" spans="1:12" ht="15.75">
      <c r="A54" s="234">
        <v>7269</v>
      </c>
      <c r="B54" s="237" t="s">
        <v>454</v>
      </c>
      <c r="C54" s="237">
        <v>103</v>
      </c>
      <c r="E54" s="237">
        <v>148</v>
      </c>
      <c r="F54" s="237" t="s">
        <v>163</v>
      </c>
      <c r="I54" s="261">
        <v>104</v>
      </c>
      <c r="J54" s="261">
        <v>55</v>
      </c>
      <c r="K54" s="261" t="s">
        <v>305</v>
      </c>
      <c r="L54" s="261">
        <v>161706</v>
      </c>
    </row>
    <row r="55" spans="1:12" ht="15.75">
      <c r="A55" s="234">
        <v>6320</v>
      </c>
      <c r="B55" s="237" t="s">
        <v>452</v>
      </c>
      <c r="C55" s="237">
        <v>106</v>
      </c>
      <c r="E55" s="237">
        <v>167</v>
      </c>
      <c r="F55" s="237" t="s">
        <v>164</v>
      </c>
      <c r="I55" s="261">
        <v>104</v>
      </c>
      <c r="J55" s="261">
        <v>56</v>
      </c>
      <c r="K55" s="261" t="s">
        <v>306</v>
      </c>
      <c r="L55" s="261">
        <v>161704</v>
      </c>
    </row>
    <row r="56" spans="1:12" ht="15.75">
      <c r="A56" s="234">
        <v>2058</v>
      </c>
      <c r="B56" s="237" t="s">
        <v>398</v>
      </c>
      <c r="C56" s="237">
        <v>108</v>
      </c>
      <c r="E56" s="237">
        <v>149</v>
      </c>
      <c r="F56" s="237" t="s">
        <v>165</v>
      </c>
      <c r="I56" s="261">
        <v>104</v>
      </c>
      <c r="J56" s="261">
        <v>57</v>
      </c>
      <c r="K56" s="261" t="s">
        <v>307</v>
      </c>
      <c r="L56" s="261">
        <v>137991</v>
      </c>
    </row>
    <row r="57" spans="1:12" ht="15.75">
      <c r="A57" s="234">
        <v>1792</v>
      </c>
      <c r="B57" s="237" t="s">
        <v>399</v>
      </c>
      <c r="C57" s="237">
        <v>526</v>
      </c>
      <c r="E57" s="237">
        <v>38</v>
      </c>
      <c r="F57" s="237" t="s">
        <v>166</v>
      </c>
      <c r="I57" s="261">
        <v>105</v>
      </c>
      <c r="J57" s="261">
        <v>60</v>
      </c>
      <c r="K57" s="261" t="s">
        <v>357</v>
      </c>
      <c r="L57" s="261">
        <v>161262</v>
      </c>
    </row>
    <row r="58" spans="1:12" ht="15.75">
      <c r="A58" s="234">
        <v>2102</v>
      </c>
      <c r="B58" s="237" t="s">
        <v>400</v>
      </c>
      <c r="C58" s="237">
        <v>110</v>
      </c>
      <c r="E58" s="237">
        <v>87</v>
      </c>
      <c r="F58" s="237" t="s">
        <v>167</v>
      </c>
      <c r="I58" s="261">
        <v>105</v>
      </c>
      <c r="J58" s="261">
        <v>62</v>
      </c>
      <c r="K58" s="261" t="s">
        <v>358</v>
      </c>
      <c r="L58" s="261">
        <v>161325</v>
      </c>
    </row>
    <row r="59" spans="1:12" ht="15.75">
      <c r="A59" s="234">
        <v>6315</v>
      </c>
      <c r="B59" s="237" t="s">
        <v>401</v>
      </c>
      <c r="C59" s="237">
        <v>87</v>
      </c>
      <c r="E59" s="237">
        <v>150</v>
      </c>
      <c r="F59" s="237" t="s">
        <v>168</v>
      </c>
      <c r="I59" s="261">
        <v>106</v>
      </c>
      <c r="J59" s="261">
        <v>62</v>
      </c>
      <c r="K59" s="261" t="s">
        <v>308</v>
      </c>
      <c r="L59" s="261">
        <v>161261</v>
      </c>
    </row>
    <row r="60" spans="1:12" ht="15.75">
      <c r="A60" s="234">
        <v>6398</v>
      </c>
      <c r="B60" s="237" t="s">
        <v>402</v>
      </c>
      <c r="C60" s="237">
        <v>91</v>
      </c>
      <c r="E60" s="237">
        <v>591</v>
      </c>
      <c r="F60" s="237" t="s">
        <v>169</v>
      </c>
      <c r="I60" s="261">
        <v>106</v>
      </c>
      <c r="J60" s="261">
        <v>60</v>
      </c>
      <c r="K60" s="261" t="s">
        <v>309</v>
      </c>
      <c r="L60" s="261">
        <v>160434</v>
      </c>
    </row>
    <row r="61" spans="1:12" ht="15.75">
      <c r="A61" s="234">
        <v>2045</v>
      </c>
      <c r="B61" s="237" t="s">
        <v>403</v>
      </c>
      <c r="C61" s="237">
        <v>276</v>
      </c>
      <c r="E61" s="237">
        <v>40</v>
      </c>
      <c r="F61" s="237" t="s">
        <v>170</v>
      </c>
      <c r="I61" s="261">
        <v>106</v>
      </c>
      <c r="J61" s="261">
        <v>61</v>
      </c>
      <c r="K61" s="261" t="s">
        <v>310</v>
      </c>
      <c r="L61" s="261">
        <v>161245</v>
      </c>
    </row>
    <row r="62" spans="1:12" ht="15.75">
      <c r="A62" s="234">
        <v>2161</v>
      </c>
      <c r="B62" s="237" t="s">
        <v>455</v>
      </c>
      <c r="C62" s="237">
        <v>205</v>
      </c>
      <c r="E62" s="237">
        <v>208</v>
      </c>
      <c r="F62" s="237" t="s">
        <v>104</v>
      </c>
      <c r="I62" s="261">
        <v>106</v>
      </c>
      <c r="J62" s="261">
        <v>63</v>
      </c>
      <c r="K62" s="261" t="s">
        <v>311</v>
      </c>
      <c r="L62" s="261">
        <v>161330</v>
      </c>
    </row>
    <row r="63" spans="1:12" ht="15.75">
      <c r="A63" s="234">
        <v>6446</v>
      </c>
      <c r="B63" s="237" t="s">
        <v>436</v>
      </c>
      <c r="C63" s="237">
        <v>208</v>
      </c>
      <c r="E63" s="237">
        <v>199</v>
      </c>
      <c r="F63" s="237" t="s">
        <v>171</v>
      </c>
      <c r="I63" s="261">
        <v>107</v>
      </c>
      <c r="J63" s="261">
        <v>55</v>
      </c>
      <c r="K63" s="261" t="s">
        <v>312</v>
      </c>
      <c r="L63" s="261">
        <v>161703</v>
      </c>
    </row>
    <row r="64" spans="1:12" ht="15.75">
      <c r="A64" s="234">
        <v>7127</v>
      </c>
      <c r="B64" s="237" t="s">
        <v>430</v>
      </c>
      <c r="C64" s="237">
        <v>208</v>
      </c>
      <c r="E64" s="237">
        <v>42</v>
      </c>
      <c r="F64" s="237" t="s">
        <v>172</v>
      </c>
      <c r="I64" s="261">
        <v>107</v>
      </c>
      <c r="J64" s="261">
        <v>56</v>
      </c>
      <c r="K64" s="261" t="s">
        <v>370</v>
      </c>
      <c r="L64" s="261">
        <v>137988</v>
      </c>
    </row>
    <row r="65" spans="1:12" ht="15.75">
      <c r="A65" s="234">
        <v>1854</v>
      </c>
      <c r="B65" s="237" t="s">
        <v>404</v>
      </c>
      <c r="C65" s="237">
        <v>183</v>
      </c>
      <c r="E65" s="237">
        <v>122</v>
      </c>
      <c r="F65" s="237" t="s">
        <v>173</v>
      </c>
      <c r="I65" s="261">
        <v>107</v>
      </c>
      <c r="J65" s="261">
        <v>60</v>
      </c>
      <c r="K65" s="261" t="s">
        <v>313</v>
      </c>
      <c r="L65" s="261">
        <v>161250</v>
      </c>
    </row>
    <row r="66" spans="1:12" ht="15.75">
      <c r="A66" s="372">
        <v>6505</v>
      </c>
      <c r="B66" s="373" t="s">
        <v>439</v>
      </c>
      <c r="C66" s="373">
        <v>12</v>
      </c>
      <c r="E66" s="237">
        <v>123</v>
      </c>
      <c r="F66" s="237" t="s">
        <v>174</v>
      </c>
      <c r="I66" s="261">
        <v>107</v>
      </c>
      <c r="J66" s="261">
        <v>75</v>
      </c>
      <c r="K66" s="261" t="s">
        <v>314</v>
      </c>
      <c r="L66" s="261">
        <v>94773</v>
      </c>
    </row>
    <row r="67" spans="1:12" ht="15.75">
      <c r="A67" s="234">
        <v>6633</v>
      </c>
      <c r="B67" s="237" t="s">
        <v>405</v>
      </c>
      <c r="C67" s="237">
        <v>44</v>
      </c>
      <c r="E67" s="237">
        <v>90</v>
      </c>
      <c r="F67" s="237" t="s">
        <v>175</v>
      </c>
      <c r="I67" s="261">
        <v>108</v>
      </c>
      <c r="J67" s="261">
        <v>60</v>
      </c>
      <c r="K67" s="261" t="s">
        <v>315</v>
      </c>
      <c r="L67" s="261">
        <v>160441</v>
      </c>
    </row>
    <row r="68" spans="1:12" ht="15.75">
      <c r="A68" s="234">
        <v>6376</v>
      </c>
      <c r="B68" s="237" t="s">
        <v>406</v>
      </c>
      <c r="C68" s="237">
        <v>105</v>
      </c>
      <c r="E68" s="237">
        <v>43</v>
      </c>
      <c r="F68" s="237" t="s">
        <v>176</v>
      </c>
      <c r="I68" s="261">
        <v>108</v>
      </c>
      <c r="J68" s="261">
        <v>79</v>
      </c>
      <c r="K68" s="261" t="s">
        <v>316</v>
      </c>
      <c r="L68" s="261">
        <v>112883</v>
      </c>
    </row>
    <row r="69" spans="1:12" ht="15.75">
      <c r="A69" s="234">
        <v>2130</v>
      </c>
      <c r="B69" s="237" t="s">
        <v>407</v>
      </c>
      <c r="C69" s="237">
        <v>274</v>
      </c>
      <c r="E69" s="237">
        <v>176</v>
      </c>
      <c r="F69" s="237" t="s">
        <v>177</v>
      </c>
      <c r="I69" s="261">
        <v>108</v>
      </c>
      <c r="J69" s="261">
        <v>61</v>
      </c>
      <c r="K69" s="261" t="s">
        <v>317</v>
      </c>
      <c r="L69" s="261">
        <v>161332</v>
      </c>
    </row>
    <row r="70" spans="1:12" ht="15.75">
      <c r="A70" s="234">
        <v>7243</v>
      </c>
      <c r="B70" s="237" t="s">
        <v>456</v>
      </c>
      <c r="C70" s="237">
        <v>184</v>
      </c>
      <c r="E70" s="237">
        <v>102</v>
      </c>
      <c r="F70" s="237" t="s">
        <v>178</v>
      </c>
      <c r="I70" s="261">
        <v>110</v>
      </c>
      <c r="J70" s="261">
        <v>55</v>
      </c>
      <c r="K70" s="261" t="s">
        <v>318</v>
      </c>
      <c r="L70" s="261">
        <v>137993</v>
      </c>
    </row>
    <row r="71" spans="1:12" ht="15.75">
      <c r="A71" s="234">
        <v>2222</v>
      </c>
      <c r="B71" s="234" t="s">
        <v>476</v>
      </c>
      <c r="C71" s="234">
        <v>107</v>
      </c>
      <c r="E71" s="237">
        <v>44</v>
      </c>
      <c r="F71" s="237" t="s">
        <v>179</v>
      </c>
      <c r="I71" s="261">
        <v>110</v>
      </c>
      <c r="J71" s="261">
        <v>61</v>
      </c>
      <c r="K71" s="261" t="s">
        <v>319</v>
      </c>
      <c r="L71" s="261">
        <v>161315</v>
      </c>
    </row>
    <row r="72" spans="1:12" ht="15.75">
      <c r="A72" s="234">
        <v>6445</v>
      </c>
      <c r="B72" s="237" t="s">
        <v>408</v>
      </c>
      <c r="C72" s="237">
        <v>184</v>
      </c>
      <c r="E72" s="237">
        <v>83</v>
      </c>
      <c r="F72" s="237" t="s">
        <v>180</v>
      </c>
      <c r="I72" s="261">
        <v>110</v>
      </c>
      <c r="J72" s="261">
        <v>60</v>
      </c>
      <c r="K72" s="261" t="s">
        <v>320</v>
      </c>
      <c r="L72" s="261">
        <v>160438</v>
      </c>
    </row>
    <row r="73" spans="1:12" ht="15.75">
      <c r="A73" s="234">
        <v>2142</v>
      </c>
      <c r="B73" s="237" t="s">
        <v>409</v>
      </c>
      <c r="C73" s="237">
        <v>36</v>
      </c>
      <c r="E73" s="237">
        <v>107</v>
      </c>
      <c r="F73" s="237" t="s">
        <v>181</v>
      </c>
      <c r="I73" s="261">
        <v>110</v>
      </c>
      <c r="J73" s="261">
        <v>62</v>
      </c>
      <c r="K73" s="261" t="s">
        <v>420</v>
      </c>
      <c r="L73" s="261">
        <v>161341</v>
      </c>
    </row>
    <row r="74" spans="1:12" ht="15.75">
      <c r="A74" s="372">
        <v>5168</v>
      </c>
      <c r="B74" s="373" t="s">
        <v>424</v>
      </c>
      <c r="C74" s="373">
        <v>84</v>
      </c>
      <c r="E74" s="237">
        <v>140</v>
      </c>
      <c r="F74" s="237" t="s">
        <v>182</v>
      </c>
      <c r="I74" s="261">
        <v>115</v>
      </c>
      <c r="J74" s="261">
        <v>78</v>
      </c>
      <c r="K74" s="261" t="s">
        <v>321</v>
      </c>
      <c r="L74" s="261">
        <v>105525</v>
      </c>
    </row>
    <row r="75" spans="1:12" ht="15.75">
      <c r="A75" s="234">
        <v>2011</v>
      </c>
      <c r="B75" s="237" t="s">
        <v>410</v>
      </c>
      <c r="C75" s="237">
        <v>102</v>
      </c>
      <c r="E75" s="237">
        <v>173</v>
      </c>
      <c r="F75" s="237" t="s">
        <v>183</v>
      </c>
      <c r="I75" s="261">
        <v>115</v>
      </c>
      <c r="J75" s="261">
        <v>168</v>
      </c>
      <c r="K75" s="261" t="s">
        <v>322</v>
      </c>
      <c r="L75" s="261">
        <v>94770</v>
      </c>
    </row>
    <row r="76" spans="1:12" ht="15.75">
      <c r="A76" s="234">
        <v>6603</v>
      </c>
      <c r="B76" s="234" t="s">
        <v>517</v>
      </c>
      <c r="C76" s="234"/>
      <c r="E76" s="237">
        <v>106</v>
      </c>
      <c r="F76" s="237" t="s">
        <v>184</v>
      </c>
      <c r="I76" s="261">
        <v>124</v>
      </c>
      <c r="J76" s="261">
        <v>57</v>
      </c>
      <c r="K76" s="261" t="s">
        <v>323</v>
      </c>
      <c r="L76" s="261">
        <v>137965</v>
      </c>
    </row>
    <row r="77" spans="1:12" ht="15.75">
      <c r="A77" s="234">
        <v>2250</v>
      </c>
      <c r="B77" s="234" t="s">
        <v>531</v>
      </c>
      <c r="C77" s="234">
        <v>274</v>
      </c>
      <c r="E77" s="237">
        <v>181</v>
      </c>
      <c r="F77" s="237" t="s">
        <v>185</v>
      </c>
      <c r="I77" s="261">
        <v>124</v>
      </c>
      <c r="J77" s="261">
        <v>78</v>
      </c>
      <c r="K77" s="261" t="s">
        <v>324</v>
      </c>
      <c r="L77" s="261">
        <v>81792</v>
      </c>
    </row>
    <row r="78" spans="1:12" ht="15.75">
      <c r="A78" s="234">
        <v>1848</v>
      </c>
      <c r="B78" s="234" t="s">
        <v>537</v>
      </c>
      <c r="C78" s="234">
        <v>103</v>
      </c>
      <c r="E78" s="237">
        <v>186</v>
      </c>
      <c r="F78" s="237" t="s">
        <v>186</v>
      </c>
      <c r="I78" s="261">
        <v>135</v>
      </c>
      <c r="J78" s="261">
        <v>55</v>
      </c>
      <c r="K78" s="261" t="s">
        <v>362</v>
      </c>
      <c r="L78" s="261">
        <v>137989</v>
      </c>
    </row>
    <row r="79" spans="1:12" ht="15.75">
      <c r="A79" s="234">
        <v>7213</v>
      </c>
      <c r="B79" s="234" t="s">
        <v>533</v>
      </c>
      <c r="C79" s="234"/>
      <c r="E79" s="237">
        <v>59</v>
      </c>
      <c r="F79" s="237" t="s">
        <v>187</v>
      </c>
      <c r="I79" s="261">
        <v>135</v>
      </c>
      <c r="J79" s="261">
        <v>60</v>
      </c>
      <c r="K79" s="261" t="s">
        <v>325</v>
      </c>
      <c r="L79" s="261">
        <v>161328</v>
      </c>
    </row>
    <row r="80" spans="1:12" ht="15.75">
      <c r="A80" s="234">
        <v>2228</v>
      </c>
      <c r="B80" s="234" t="s">
        <v>541</v>
      </c>
      <c r="C80" s="234">
        <v>100</v>
      </c>
      <c r="E80" s="237">
        <v>124</v>
      </c>
      <c r="F80" s="237" t="s">
        <v>188</v>
      </c>
      <c r="I80" s="261">
        <v>147</v>
      </c>
      <c r="J80" s="261">
        <v>55</v>
      </c>
      <c r="K80" s="261" t="s">
        <v>326</v>
      </c>
      <c r="L80" s="261">
        <v>137994</v>
      </c>
    </row>
    <row r="81" spans="1:12" ht="15.75">
      <c r="A81" s="234">
        <v>2260</v>
      </c>
      <c r="B81" s="234" t="s">
        <v>542</v>
      </c>
      <c r="C81" s="234">
        <v>220</v>
      </c>
      <c r="E81" s="237">
        <v>141</v>
      </c>
      <c r="F81" s="237" t="s">
        <v>189</v>
      </c>
      <c r="I81" s="261">
        <v>147</v>
      </c>
      <c r="J81" s="261">
        <v>76</v>
      </c>
      <c r="K81" s="261" t="s">
        <v>363</v>
      </c>
      <c r="L81" s="261">
        <v>79133</v>
      </c>
    </row>
    <row r="82" spans="1:12" ht="15.75">
      <c r="A82" s="234">
        <v>2307</v>
      </c>
      <c r="B82" s="234" t="s">
        <v>593</v>
      </c>
      <c r="C82" s="234">
        <v>66</v>
      </c>
      <c r="E82" s="237">
        <v>157</v>
      </c>
      <c r="F82" s="237" t="s">
        <v>190</v>
      </c>
      <c r="I82" s="261">
        <v>156</v>
      </c>
      <c r="J82" s="261">
        <v>55</v>
      </c>
      <c r="K82" s="261" t="s">
        <v>327</v>
      </c>
      <c r="L82" s="261">
        <v>137980</v>
      </c>
    </row>
    <row r="83" spans="1:12" ht="15.75">
      <c r="A83" s="234">
        <v>6118</v>
      </c>
      <c r="B83" s="234" t="s">
        <v>546</v>
      </c>
      <c r="C83" s="234"/>
      <c r="E83" s="237">
        <v>49</v>
      </c>
      <c r="F83" s="237" t="s">
        <v>191</v>
      </c>
      <c r="I83" s="261">
        <v>156</v>
      </c>
      <c r="J83" s="261">
        <v>56</v>
      </c>
      <c r="K83" s="261" t="s">
        <v>327</v>
      </c>
      <c r="L83" s="261">
        <v>137964</v>
      </c>
    </row>
    <row r="84" spans="1:12" ht="15.75">
      <c r="A84" s="234">
        <v>2265</v>
      </c>
      <c r="B84" s="234" t="s">
        <v>553</v>
      </c>
      <c r="C84" s="234">
        <v>84</v>
      </c>
      <c r="E84" s="237">
        <v>151</v>
      </c>
      <c r="F84" s="237" t="s">
        <v>192</v>
      </c>
      <c r="I84" s="261">
        <v>156</v>
      </c>
      <c r="J84" s="261">
        <v>58</v>
      </c>
      <c r="K84" s="261" t="s">
        <v>328</v>
      </c>
      <c r="L84" s="261">
        <v>137997</v>
      </c>
    </row>
    <row r="85" spans="1:12" ht="15.75">
      <c r="A85" s="234">
        <v>2272</v>
      </c>
      <c r="B85" s="234" t="s">
        <v>559</v>
      </c>
      <c r="C85" s="234"/>
      <c r="E85" s="237">
        <v>51</v>
      </c>
      <c r="F85" s="237" t="s">
        <v>193</v>
      </c>
      <c r="I85" s="261">
        <v>156</v>
      </c>
      <c r="J85" s="261">
        <v>59</v>
      </c>
      <c r="K85" s="261" t="s">
        <v>329</v>
      </c>
      <c r="L85" s="261">
        <v>161712</v>
      </c>
    </row>
    <row r="86" spans="1:12" ht="15.75">
      <c r="A86" s="497">
        <v>6623</v>
      </c>
      <c r="B86" s="497" t="s">
        <v>560</v>
      </c>
      <c r="C86" s="497"/>
      <c r="E86" s="237">
        <v>125</v>
      </c>
      <c r="F86" s="237" t="s">
        <v>194</v>
      </c>
      <c r="I86" s="261">
        <v>174</v>
      </c>
      <c r="J86" s="261">
        <v>56</v>
      </c>
      <c r="K86" s="261" t="s">
        <v>330</v>
      </c>
      <c r="L86" s="261">
        <v>137992</v>
      </c>
    </row>
    <row r="87" spans="1:12" ht="15.75">
      <c r="A87" s="234">
        <v>2285</v>
      </c>
      <c r="B87" s="234" t="s">
        <v>571</v>
      </c>
      <c r="C87" s="234"/>
      <c r="E87" s="237">
        <v>126</v>
      </c>
      <c r="F87" s="237" t="s">
        <v>195</v>
      </c>
      <c r="I87" s="261">
        <v>174</v>
      </c>
      <c r="J87" s="261">
        <v>57</v>
      </c>
      <c r="K87" s="261" t="s">
        <v>331</v>
      </c>
      <c r="L87" s="261">
        <v>137975</v>
      </c>
    </row>
    <row r="88" spans="1:12" ht="15.75">
      <c r="A88" s="234">
        <v>2296</v>
      </c>
      <c r="B88" s="234" t="s">
        <v>583</v>
      </c>
      <c r="C88" s="234"/>
      <c r="E88" s="237">
        <v>103</v>
      </c>
      <c r="F88" s="237" t="s">
        <v>196</v>
      </c>
      <c r="I88" s="261">
        <v>174</v>
      </c>
      <c r="J88" s="261">
        <v>79</v>
      </c>
      <c r="K88" s="261" t="s">
        <v>332</v>
      </c>
      <c r="L88" s="261">
        <v>161253</v>
      </c>
    </row>
    <row r="89" spans="1:12" ht="15.75">
      <c r="A89" s="234">
        <v>2144</v>
      </c>
      <c r="B89" s="234" t="s">
        <v>592</v>
      </c>
      <c r="C89" s="234"/>
      <c r="E89" s="237">
        <v>155</v>
      </c>
      <c r="F89" s="237" t="s">
        <v>197</v>
      </c>
      <c r="I89" s="261">
        <v>181</v>
      </c>
      <c r="J89" s="261">
        <v>55</v>
      </c>
      <c r="K89" s="261" t="s">
        <v>333</v>
      </c>
      <c r="L89" s="261">
        <v>137963</v>
      </c>
    </row>
    <row r="90" spans="1:12" ht="15.75">
      <c r="A90" s="234"/>
      <c r="B90" s="234"/>
      <c r="C90" s="234"/>
      <c r="E90" s="237">
        <v>127</v>
      </c>
      <c r="F90" s="237" t="s">
        <v>198</v>
      </c>
      <c r="I90" s="261">
        <v>184</v>
      </c>
      <c r="J90" s="261">
        <v>61</v>
      </c>
      <c r="K90" s="261" t="s">
        <v>334</v>
      </c>
      <c r="L90" s="261">
        <v>161942</v>
      </c>
    </row>
    <row r="91" spans="1:12" ht="15.75">
      <c r="A91" s="234"/>
      <c r="B91" s="234"/>
      <c r="C91" s="234"/>
      <c r="E91" s="237">
        <v>128</v>
      </c>
      <c r="F91" s="237" t="s">
        <v>199</v>
      </c>
      <c r="I91" s="261">
        <v>205</v>
      </c>
      <c r="J91" s="261">
        <v>60</v>
      </c>
      <c r="K91" s="261" t="s">
        <v>335</v>
      </c>
      <c r="L91" s="261">
        <v>161316</v>
      </c>
    </row>
    <row r="92" spans="1:12" ht="15.75">
      <c r="A92" s="234"/>
      <c r="B92" s="234"/>
      <c r="C92" s="234"/>
      <c r="E92" s="237">
        <v>54</v>
      </c>
      <c r="F92" s="237" t="s">
        <v>200</v>
      </c>
      <c r="I92" s="261">
        <v>208</v>
      </c>
      <c r="J92" s="261">
        <v>55</v>
      </c>
      <c r="K92" s="261" t="s">
        <v>336</v>
      </c>
      <c r="L92" s="261">
        <v>137977</v>
      </c>
    </row>
    <row r="93" spans="1:12" ht="15.75">
      <c r="A93" s="234"/>
      <c r="B93" s="234"/>
      <c r="C93" s="234"/>
      <c r="E93" s="237">
        <v>55</v>
      </c>
      <c r="F93" s="237" t="s">
        <v>201</v>
      </c>
      <c r="I93" s="261">
        <v>208</v>
      </c>
      <c r="J93" s="261">
        <v>56</v>
      </c>
      <c r="K93" s="261" t="s">
        <v>337</v>
      </c>
      <c r="L93" s="261">
        <v>137973</v>
      </c>
    </row>
    <row r="94" spans="1:12" ht="15.75">
      <c r="A94" s="234"/>
      <c r="B94" s="234"/>
      <c r="C94" s="234"/>
      <c r="E94" s="237">
        <v>129</v>
      </c>
      <c r="F94" s="237" t="s">
        <v>202</v>
      </c>
      <c r="I94" s="261">
        <v>208</v>
      </c>
      <c r="J94" s="261">
        <v>60</v>
      </c>
      <c r="K94" s="261" t="s">
        <v>338</v>
      </c>
      <c r="L94" s="261">
        <v>161252</v>
      </c>
    </row>
    <row r="95" spans="1:12" ht="15.75">
      <c r="A95" s="234"/>
      <c r="B95" s="234"/>
      <c r="C95" s="234"/>
      <c r="E95" s="237">
        <v>142</v>
      </c>
      <c r="F95" s="237" t="s">
        <v>221</v>
      </c>
      <c r="I95" s="261">
        <v>208</v>
      </c>
      <c r="J95" s="261">
        <v>61</v>
      </c>
      <c r="K95" s="261" t="s">
        <v>339</v>
      </c>
      <c r="L95" s="261">
        <v>161329</v>
      </c>
    </row>
    <row r="96" spans="1:12" ht="15.75">
      <c r="A96" s="234"/>
      <c r="B96" s="234"/>
      <c r="C96" s="234"/>
      <c r="E96" s="237">
        <v>62</v>
      </c>
      <c r="F96" s="237" t="s">
        <v>222</v>
      </c>
      <c r="I96" s="261">
        <v>96</v>
      </c>
      <c r="J96" s="261">
        <v>60</v>
      </c>
      <c r="K96" s="261" t="s">
        <v>295</v>
      </c>
      <c r="L96" s="261">
        <v>160433</v>
      </c>
    </row>
    <row r="97" spans="1:12" ht="15.75">
      <c r="A97" s="234"/>
      <c r="B97" s="234"/>
      <c r="C97" s="234"/>
      <c r="E97" s="237">
        <v>152</v>
      </c>
      <c r="F97" s="237" t="s">
        <v>223</v>
      </c>
      <c r="I97" s="261">
        <v>236</v>
      </c>
      <c r="J97" s="261">
        <v>55</v>
      </c>
      <c r="K97" s="261" t="s">
        <v>340</v>
      </c>
      <c r="L97" s="261">
        <v>137996</v>
      </c>
    </row>
    <row r="98" spans="1:12" ht="15.75">
      <c r="A98" s="234"/>
      <c r="B98" s="234"/>
      <c r="C98" s="234"/>
      <c r="E98" s="237">
        <v>130</v>
      </c>
      <c r="F98" s="237" t="s">
        <v>224</v>
      </c>
      <c r="I98" s="261">
        <v>236</v>
      </c>
      <c r="J98" s="261">
        <v>60</v>
      </c>
      <c r="K98" s="261" t="s">
        <v>341</v>
      </c>
      <c r="L98" s="261">
        <v>161317</v>
      </c>
    </row>
    <row r="99" spans="1:12" ht="15.75">
      <c r="A99" s="234"/>
      <c r="B99" s="234"/>
      <c r="C99" s="234"/>
      <c r="E99" s="237">
        <v>153</v>
      </c>
      <c r="F99" s="237" t="s">
        <v>225</v>
      </c>
      <c r="I99" s="261">
        <v>104</v>
      </c>
      <c r="J99" s="261">
        <v>135</v>
      </c>
      <c r="K99" s="261" t="s">
        <v>564</v>
      </c>
      <c r="L99" s="261">
        <v>135873</v>
      </c>
    </row>
    <row r="100" spans="1:12" ht="15.75">
      <c r="A100" s="234"/>
      <c r="B100" s="234"/>
      <c r="C100" s="234"/>
      <c r="E100" s="237">
        <v>205</v>
      </c>
      <c r="F100" s="237" t="s">
        <v>411</v>
      </c>
      <c r="I100" s="261">
        <v>255</v>
      </c>
      <c r="J100" s="261">
        <v>60</v>
      </c>
      <c r="K100" s="261" t="s">
        <v>343</v>
      </c>
      <c r="L100" s="261">
        <v>161255</v>
      </c>
    </row>
    <row r="101" spans="1:12" ht="15.75">
      <c r="A101" s="234"/>
      <c r="B101" s="234"/>
      <c r="C101" s="234"/>
      <c r="E101" s="237">
        <v>65</v>
      </c>
      <c r="F101" s="237" t="s">
        <v>226</v>
      </c>
      <c r="I101" s="261">
        <v>255</v>
      </c>
      <c r="J101" s="261">
        <v>61</v>
      </c>
      <c r="K101" s="261" t="s">
        <v>343</v>
      </c>
      <c r="L101" s="261">
        <v>161256</v>
      </c>
    </row>
    <row r="102" spans="1:12" ht="15.75">
      <c r="A102" s="234"/>
      <c r="B102" s="234"/>
      <c r="C102" s="234"/>
      <c r="E102" s="237">
        <v>66</v>
      </c>
      <c r="F102" s="237" t="s">
        <v>227</v>
      </c>
      <c r="I102" s="261">
        <v>271</v>
      </c>
      <c r="J102" s="261">
        <v>60</v>
      </c>
      <c r="K102" s="261" t="s">
        <v>344</v>
      </c>
      <c r="L102" s="261">
        <v>160432</v>
      </c>
    </row>
    <row r="103" spans="1:12" ht="15.75">
      <c r="A103" s="234"/>
      <c r="B103" s="234"/>
      <c r="C103" s="234"/>
      <c r="E103" s="237">
        <v>108</v>
      </c>
      <c r="F103" s="237" t="s">
        <v>228</v>
      </c>
      <c r="I103" s="261">
        <v>274</v>
      </c>
      <c r="J103" s="261">
        <v>60</v>
      </c>
      <c r="K103" s="261" t="s">
        <v>359</v>
      </c>
      <c r="L103" s="261">
        <v>161246</v>
      </c>
    </row>
    <row r="104" spans="1:12" ht="15.75">
      <c r="A104" s="234"/>
      <c r="B104" s="234"/>
      <c r="C104" s="234"/>
      <c r="E104" s="237">
        <v>76</v>
      </c>
      <c r="F104" s="237" t="s">
        <v>229</v>
      </c>
      <c r="I104" s="261">
        <v>274</v>
      </c>
      <c r="J104" s="261">
        <v>61</v>
      </c>
      <c r="K104" s="261" t="s">
        <v>360</v>
      </c>
      <c r="L104" s="261">
        <v>160435</v>
      </c>
    </row>
    <row r="105" spans="1:12" ht="15.75">
      <c r="A105" s="234"/>
      <c r="B105" s="234"/>
      <c r="C105" s="234"/>
      <c r="E105" s="237">
        <v>162</v>
      </c>
      <c r="F105" s="237" t="s">
        <v>230</v>
      </c>
      <c r="I105" s="261">
        <v>274</v>
      </c>
      <c r="J105" s="261">
        <v>135</v>
      </c>
      <c r="K105" s="261" t="s">
        <v>345</v>
      </c>
      <c r="L105" s="261">
        <v>161327</v>
      </c>
    </row>
    <row r="106" spans="1:12" ht="15.75">
      <c r="A106" s="234"/>
      <c r="B106" s="234"/>
      <c r="C106" s="234"/>
      <c r="E106" s="237">
        <v>274</v>
      </c>
      <c r="F106" s="237" t="s">
        <v>231</v>
      </c>
      <c r="I106" s="261">
        <v>297</v>
      </c>
      <c r="J106" s="261">
        <v>165</v>
      </c>
      <c r="K106" s="261" t="s">
        <v>346</v>
      </c>
      <c r="L106" s="261">
        <v>94772</v>
      </c>
    </row>
    <row r="107" spans="1:12" ht="15.75">
      <c r="A107" s="234"/>
      <c r="B107" s="234"/>
      <c r="C107" s="234"/>
      <c r="E107" s="237">
        <v>159</v>
      </c>
      <c r="F107" s="237" t="s">
        <v>232</v>
      </c>
      <c r="I107" s="261">
        <v>552</v>
      </c>
      <c r="J107" s="261">
        <v>55</v>
      </c>
      <c r="K107" s="261" t="s">
        <v>347</v>
      </c>
      <c r="L107" s="261">
        <v>137986</v>
      </c>
    </row>
    <row r="108" spans="1:12" ht="15.75">
      <c r="A108" s="234"/>
      <c r="B108" s="234"/>
      <c r="C108" s="234"/>
      <c r="E108" s="237">
        <v>161</v>
      </c>
      <c r="F108" s="237" t="s">
        <v>233</v>
      </c>
      <c r="I108" s="261">
        <v>552</v>
      </c>
      <c r="J108" s="261">
        <v>60</v>
      </c>
      <c r="K108" s="261" t="s">
        <v>348</v>
      </c>
      <c r="L108" s="261">
        <v>160439</v>
      </c>
    </row>
    <row r="109" spans="1:12" ht="15.75">
      <c r="A109" s="497"/>
      <c r="B109" s="497"/>
      <c r="C109" s="497"/>
      <c r="E109" s="237">
        <v>109</v>
      </c>
      <c r="F109" s="237" t="s">
        <v>257</v>
      </c>
      <c r="I109" s="261">
        <v>601</v>
      </c>
      <c r="J109" s="261">
        <v>79</v>
      </c>
      <c r="K109" s="261" t="s">
        <v>349</v>
      </c>
      <c r="L109" s="261">
        <v>112880</v>
      </c>
    </row>
    <row r="110" spans="1:12" ht="15.75">
      <c r="A110" s="500"/>
      <c r="B110" s="501"/>
      <c r="C110" s="501"/>
      <c r="E110" s="237">
        <v>132</v>
      </c>
      <c r="F110" s="237" t="s">
        <v>419</v>
      </c>
      <c r="I110" s="261">
        <v>675</v>
      </c>
      <c r="J110" s="261">
        <v>60</v>
      </c>
      <c r="K110" s="261" t="s">
        <v>574</v>
      </c>
      <c r="L110" s="261">
        <v>161248</v>
      </c>
    </row>
    <row r="111" spans="1:12" ht="15.75">
      <c r="A111" s="324"/>
      <c r="B111" s="325"/>
      <c r="C111" s="325"/>
      <c r="E111" s="237">
        <v>82</v>
      </c>
      <c r="F111" s="237" t="s">
        <v>234</v>
      </c>
      <c r="I111" s="261">
        <v>609</v>
      </c>
      <c r="J111" s="261">
        <v>60</v>
      </c>
      <c r="K111" s="261" t="s">
        <v>350</v>
      </c>
      <c r="L111" s="261">
        <v>160436</v>
      </c>
    </row>
    <row r="112" spans="1:12" ht="15">
      <c r="A112" s="324"/>
      <c r="B112" s="325"/>
      <c r="C112" s="325"/>
      <c r="E112" s="237">
        <v>3</v>
      </c>
      <c r="F112" s="237" t="s">
        <v>235</v>
      </c>
      <c r="I112" s="319">
        <v>91</v>
      </c>
      <c r="J112" s="319">
        <v>61</v>
      </c>
      <c r="K112" s="319" t="s">
        <v>422</v>
      </c>
      <c r="L112" s="319">
        <v>161340</v>
      </c>
    </row>
    <row r="113" spans="1:12" ht="15">
      <c r="A113" s="324"/>
      <c r="B113" s="325"/>
      <c r="C113" s="325"/>
      <c r="E113" s="237">
        <v>133</v>
      </c>
      <c r="F113" s="237" t="s">
        <v>236</v>
      </c>
      <c r="I113" s="319">
        <v>84</v>
      </c>
      <c r="J113" s="319">
        <v>78</v>
      </c>
      <c r="K113" s="319" t="s">
        <v>425</v>
      </c>
      <c r="L113" s="319">
        <v>81787</v>
      </c>
    </row>
    <row r="114" spans="1:12" ht="15">
      <c r="A114" s="251" t="s">
        <v>266</v>
      </c>
      <c r="B114" s="251" t="s">
        <v>259</v>
      </c>
      <c r="C114" s="251" t="s">
        <v>111</v>
      </c>
      <c r="E114" s="237">
        <v>134</v>
      </c>
      <c r="F114" s="237" t="s">
        <v>237</v>
      </c>
      <c r="I114" s="319">
        <v>236</v>
      </c>
      <c r="J114" s="319">
        <v>135</v>
      </c>
      <c r="K114" s="319" t="s">
        <v>342</v>
      </c>
      <c r="L114" s="319">
        <v>161707</v>
      </c>
    </row>
    <row r="115" spans="1:12" ht="15">
      <c r="A115" s="237">
        <v>1</v>
      </c>
      <c r="B115" s="237" t="s">
        <v>563</v>
      </c>
      <c r="C115" s="237">
        <v>274</v>
      </c>
      <c r="E115" s="237">
        <v>135</v>
      </c>
      <c r="F115" s="237" t="s">
        <v>238</v>
      </c>
      <c r="I115" s="319">
        <v>84</v>
      </c>
      <c r="J115" s="319">
        <v>78</v>
      </c>
      <c r="K115" s="319" t="s">
        <v>516</v>
      </c>
      <c r="L115" s="319">
        <v>161708</v>
      </c>
    </row>
    <row r="116" spans="1:12" ht="15">
      <c r="A116" s="237">
        <v>2</v>
      </c>
      <c r="B116" s="237" t="s">
        <v>83</v>
      </c>
      <c r="C116" s="237">
        <v>274</v>
      </c>
      <c r="E116" s="237">
        <v>276</v>
      </c>
      <c r="F116" s="237" t="s">
        <v>239</v>
      </c>
      <c r="I116" s="319">
        <v>658</v>
      </c>
      <c r="J116" s="319">
        <v>60</v>
      </c>
      <c r="K116" s="319" t="s">
        <v>109</v>
      </c>
      <c r="L116" s="319">
        <v>161709</v>
      </c>
    </row>
    <row r="117" spans="1:12" ht="15">
      <c r="A117" s="237">
        <v>3</v>
      </c>
      <c r="B117" s="237" t="s">
        <v>81</v>
      </c>
      <c r="C117" s="237">
        <v>274</v>
      </c>
      <c r="E117" s="237">
        <v>188</v>
      </c>
      <c r="F117" s="237" t="s">
        <v>240</v>
      </c>
      <c r="I117" s="319">
        <v>658</v>
      </c>
      <c r="J117" s="319">
        <v>61</v>
      </c>
      <c r="K117" s="319" t="s">
        <v>109</v>
      </c>
      <c r="L117" s="319">
        <v>161710</v>
      </c>
    </row>
    <row r="118" spans="1:12" ht="15">
      <c r="A118" s="237">
        <v>4</v>
      </c>
      <c r="B118" s="237" t="s">
        <v>82</v>
      </c>
      <c r="C118" s="237">
        <v>274</v>
      </c>
      <c r="E118" s="237">
        <v>136</v>
      </c>
      <c r="F118" s="237" t="s">
        <v>241</v>
      </c>
      <c r="I118" s="319">
        <v>658</v>
      </c>
      <c r="J118" s="319">
        <v>62</v>
      </c>
      <c r="K118" s="319" t="s">
        <v>570</v>
      </c>
      <c r="L118" s="319">
        <v>161711</v>
      </c>
    </row>
    <row r="119" spans="1:12" ht="15">
      <c r="A119" s="237">
        <v>5</v>
      </c>
      <c r="B119" s="237" t="s">
        <v>84</v>
      </c>
      <c r="C119" s="237">
        <v>274</v>
      </c>
      <c r="E119" s="237">
        <v>89</v>
      </c>
      <c r="F119" s="237" t="s">
        <v>242</v>
      </c>
      <c r="I119" s="319">
        <v>89</v>
      </c>
      <c r="J119" s="319">
        <v>58</v>
      </c>
      <c r="K119" s="319" t="s">
        <v>415</v>
      </c>
      <c r="L119" s="319">
        <v>137310</v>
      </c>
    </row>
    <row r="120" spans="1:12" ht="15">
      <c r="A120" s="237">
        <v>6</v>
      </c>
      <c r="B120" s="237" t="s">
        <v>261</v>
      </c>
      <c r="C120" s="237">
        <v>601</v>
      </c>
      <c r="E120" s="237">
        <v>110</v>
      </c>
      <c r="F120" s="237" t="s">
        <v>243</v>
      </c>
      <c r="I120" s="398">
        <v>12</v>
      </c>
      <c r="J120" s="398">
        <v>90</v>
      </c>
      <c r="K120" s="398" t="s">
        <v>437</v>
      </c>
      <c r="L120" s="398">
        <v>164337</v>
      </c>
    </row>
    <row r="121" spans="1:12" ht="15">
      <c r="A121" s="237">
        <v>7</v>
      </c>
      <c r="B121" s="237" t="s">
        <v>264</v>
      </c>
      <c r="C121" s="237">
        <v>601</v>
      </c>
      <c r="E121" s="237">
        <v>632</v>
      </c>
      <c r="F121" s="237" t="s">
        <v>244</v>
      </c>
      <c r="I121" s="399">
        <v>12</v>
      </c>
      <c r="J121" s="399">
        <v>220</v>
      </c>
      <c r="K121" s="399" t="s">
        <v>437</v>
      </c>
      <c r="L121" s="399">
        <v>137380</v>
      </c>
    </row>
    <row r="122" spans="1:12" ht="15">
      <c r="A122" s="237">
        <v>8</v>
      </c>
      <c r="B122" s="237" t="s">
        <v>85</v>
      </c>
      <c r="C122" s="237">
        <v>552</v>
      </c>
      <c r="E122" s="237">
        <v>278</v>
      </c>
      <c r="F122" s="237" t="s">
        <v>245</v>
      </c>
      <c r="I122" s="399">
        <v>12</v>
      </c>
      <c r="J122" s="399">
        <v>223</v>
      </c>
      <c r="K122" s="399" t="s">
        <v>437</v>
      </c>
      <c r="L122" s="399">
        <v>138029</v>
      </c>
    </row>
    <row r="123" spans="1:12" ht="15">
      <c r="A123" s="237">
        <v>9</v>
      </c>
      <c r="B123" s="237" t="s">
        <v>561</v>
      </c>
      <c r="C123" s="237">
        <v>183</v>
      </c>
      <c r="E123" s="237">
        <v>526</v>
      </c>
      <c r="F123" s="237" t="s">
        <v>246</v>
      </c>
      <c r="I123" s="400">
        <v>105</v>
      </c>
      <c r="J123" s="400">
        <v>61</v>
      </c>
      <c r="K123" s="400" t="s">
        <v>441</v>
      </c>
      <c r="L123" s="400">
        <v>161337</v>
      </c>
    </row>
    <row r="124" spans="1:12" ht="15">
      <c r="A124" s="237">
        <v>10</v>
      </c>
      <c r="B124" s="237" t="s">
        <v>263</v>
      </c>
      <c r="C124" s="237">
        <v>183</v>
      </c>
      <c r="E124" s="237">
        <v>271</v>
      </c>
      <c r="F124" s="237" t="s">
        <v>247</v>
      </c>
      <c r="I124" s="400">
        <v>59</v>
      </c>
      <c r="J124" s="400">
        <v>60</v>
      </c>
      <c r="K124" s="400" t="s">
        <v>277</v>
      </c>
      <c r="L124" s="400">
        <v>73119</v>
      </c>
    </row>
    <row r="125" spans="1:12" ht="15">
      <c r="A125" s="237">
        <v>11</v>
      </c>
      <c r="B125" s="237" t="s">
        <v>260</v>
      </c>
      <c r="C125" s="237">
        <v>51</v>
      </c>
      <c r="E125" s="237">
        <v>609</v>
      </c>
      <c r="F125" s="237" t="s">
        <v>248</v>
      </c>
      <c r="I125" s="399">
        <v>205</v>
      </c>
      <c r="J125" s="399">
        <v>61</v>
      </c>
      <c r="K125" s="399" t="s">
        <v>411</v>
      </c>
      <c r="L125" s="399">
        <v>161930</v>
      </c>
    </row>
    <row r="126" spans="1:12" ht="15">
      <c r="A126" s="237">
        <v>12</v>
      </c>
      <c r="B126" s="237" t="s">
        <v>265</v>
      </c>
      <c r="C126" s="237">
        <v>184</v>
      </c>
      <c r="E126" s="237">
        <v>187</v>
      </c>
      <c r="F126" s="237" t="s">
        <v>249</v>
      </c>
      <c r="I126" s="399">
        <v>205</v>
      </c>
      <c r="J126" s="399">
        <v>62</v>
      </c>
      <c r="K126" s="399" t="s">
        <v>411</v>
      </c>
      <c r="L126" s="399">
        <v>161931</v>
      </c>
    </row>
    <row r="127" spans="1:12" ht="15">
      <c r="A127" s="237">
        <v>13</v>
      </c>
      <c r="B127" s="237" t="s">
        <v>113</v>
      </c>
      <c r="C127" s="237">
        <v>115</v>
      </c>
      <c r="E127" s="237">
        <v>177</v>
      </c>
      <c r="F127" s="237" t="s">
        <v>250</v>
      </c>
      <c r="I127" s="399">
        <v>205</v>
      </c>
      <c r="J127" s="399">
        <v>63</v>
      </c>
      <c r="K127" s="399" t="s">
        <v>567</v>
      </c>
      <c r="L127" s="399">
        <v>161938</v>
      </c>
    </row>
    <row r="128" spans="1:12" ht="15">
      <c r="A128" s="237">
        <v>14</v>
      </c>
      <c r="B128" s="237" t="s">
        <v>457</v>
      </c>
      <c r="C128" s="237">
        <v>601</v>
      </c>
      <c r="E128" s="237">
        <v>92</v>
      </c>
      <c r="F128" s="237" t="s">
        <v>251</v>
      </c>
      <c r="I128" s="399">
        <v>87</v>
      </c>
      <c r="J128" s="399">
        <v>55</v>
      </c>
      <c r="K128" s="399" t="s">
        <v>514</v>
      </c>
      <c r="L128" s="399">
        <v>161928</v>
      </c>
    </row>
    <row r="129" spans="1:12" ht="15">
      <c r="A129" s="237">
        <v>15</v>
      </c>
      <c r="B129" s="237" t="s">
        <v>458</v>
      </c>
      <c r="C129" s="237">
        <v>601</v>
      </c>
      <c r="E129" s="237">
        <v>201</v>
      </c>
      <c r="F129" s="237" t="s">
        <v>252</v>
      </c>
      <c r="I129" s="410">
        <v>87</v>
      </c>
      <c r="J129" s="410">
        <v>56</v>
      </c>
      <c r="K129" s="410" t="s">
        <v>515</v>
      </c>
      <c r="L129" s="410">
        <v>161929</v>
      </c>
    </row>
    <row r="130" spans="1:12" ht="15">
      <c r="A130" s="237">
        <v>16</v>
      </c>
      <c r="B130" s="237" t="s">
        <v>459</v>
      </c>
      <c r="C130" s="237">
        <v>601</v>
      </c>
      <c r="E130" s="237">
        <v>170</v>
      </c>
      <c r="F130" s="237" t="s">
        <v>253</v>
      </c>
      <c r="I130" s="410">
        <v>107</v>
      </c>
      <c r="J130" s="410">
        <v>62</v>
      </c>
      <c r="K130" s="410" t="s">
        <v>460</v>
      </c>
      <c r="L130" s="410">
        <v>161924</v>
      </c>
    </row>
    <row r="131" spans="1:12" ht="15">
      <c r="A131" s="237">
        <v>17</v>
      </c>
      <c r="B131" s="237" t="s">
        <v>461</v>
      </c>
      <c r="C131" s="237">
        <v>601</v>
      </c>
      <c r="E131" s="237">
        <v>91</v>
      </c>
      <c r="F131" s="237" t="s">
        <v>254</v>
      </c>
      <c r="I131" s="410">
        <v>609</v>
      </c>
      <c r="J131" s="410">
        <v>62</v>
      </c>
      <c r="K131" s="410" t="s">
        <v>466</v>
      </c>
      <c r="L131" s="410">
        <v>161939</v>
      </c>
    </row>
    <row r="132" spans="1:12" ht="15">
      <c r="A132" s="237">
        <v>18</v>
      </c>
      <c r="B132" s="237" t="s">
        <v>448</v>
      </c>
      <c r="C132" s="237">
        <v>274</v>
      </c>
      <c r="I132" s="410">
        <v>609</v>
      </c>
      <c r="J132" s="410">
        <v>0</v>
      </c>
      <c r="K132" s="410" t="s">
        <v>466</v>
      </c>
      <c r="L132" s="410">
        <v>161911</v>
      </c>
    </row>
    <row r="133" spans="1:12" ht="15">
      <c r="A133" s="237">
        <v>19</v>
      </c>
      <c r="B133" s="237" t="s">
        <v>449</v>
      </c>
      <c r="C133" s="237">
        <v>274</v>
      </c>
      <c r="E133" s="251" t="s">
        <v>255</v>
      </c>
      <c r="F133" s="251" t="s">
        <v>256</v>
      </c>
      <c r="I133" s="410">
        <v>609</v>
      </c>
      <c r="J133" s="410">
        <v>63</v>
      </c>
      <c r="K133" s="410" t="s">
        <v>466</v>
      </c>
      <c r="L133" s="410">
        <v>161941</v>
      </c>
    </row>
    <row r="134" spans="1:12" ht="15">
      <c r="A134" s="237">
        <v>20</v>
      </c>
      <c r="B134" s="237" t="s">
        <v>450</v>
      </c>
      <c r="C134" s="237">
        <v>274</v>
      </c>
      <c r="E134" s="237">
        <v>277</v>
      </c>
      <c r="F134" s="237" t="s">
        <v>203</v>
      </c>
      <c r="I134" s="410">
        <v>91</v>
      </c>
      <c r="J134" s="410">
        <v>136</v>
      </c>
      <c r="K134" s="410" t="s">
        <v>292</v>
      </c>
      <c r="L134" s="410">
        <v>161323</v>
      </c>
    </row>
    <row r="135" spans="1:12" ht="15">
      <c r="A135" s="237">
        <v>21</v>
      </c>
      <c r="B135" s="237" t="s">
        <v>451</v>
      </c>
      <c r="C135" s="237">
        <v>274</v>
      </c>
      <c r="E135" s="237">
        <v>600</v>
      </c>
      <c r="F135" s="237" t="s">
        <v>204</v>
      </c>
      <c r="I135" s="410">
        <v>91</v>
      </c>
      <c r="J135" s="410">
        <v>137</v>
      </c>
      <c r="K135" s="410" t="s">
        <v>292</v>
      </c>
      <c r="L135" s="410">
        <v>161324</v>
      </c>
    </row>
    <row r="136" spans="1:12" ht="15">
      <c r="A136" s="237">
        <v>22</v>
      </c>
      <c r="B136" s="237" t="s">
        <v>472</v>
      </c>
      <c r="C136" s="237">
        <v>51</v>
      </c>
      <c r="E136" s="237">
        <v>93</v>
      </c>
      <c r="F136" s="237" t="s">
        <v>205</v>
      </c>
      <c r="I136" s="410">
        <v>268</v>
      </c>
      <c r="J136" s="410">
        <v>220</v>
      </c>
      <c r="K136" s="410" t="s">
        <v>568</v>
      </c>
      <c r="L136" s="410">
        <v>161932</v>
      </c>
    </row>
    <row r="137" spans="1:12" ht="15">
      <c r="A137" s="237">
        <v>23</v>
      </c>
      <c r="B137" s="237" t="s">
        <v>262</v>
      </c>
      <c r="C137" s="237">
        <v>552</v>
      </c>
      <c r="E137" s="237">
        <v>298</v>
      </c>
      <c r="F137" s="237" t="s">
        <v>206</v>
      </c>
      <c r="I137" s="410">
        <v>268</v>
      </c>
      <c r="J137" s="410">
        <v>221</v>
      </c>
      <c r="K137" s="410" t="s">
        <v>107</v>
      </c>
      <c r="L137" s="410">
        <v>161933</v>
      </c>
    </row>
    <row r="138" spans="1:12" ht="15">
      <c r="A138" s="237">
        <v>24</v>
      </c>
      <c r="B138" s="237" t="s">
        <v>497</v>
      </c>
      <c r="C138" s="237">
        <v>100</v>
      </c>
      <c r="E138" s="237">
        <v>296</v>
      </c>
      <c r="F138" s="237" t="s">
        <v>207</v>
      </c>
      <c r="I138" s="410">
        <v>268</v>
      </c>
      <c r="J138" s="410">
        <v>222</v>
      </c>
      <c r="K138" s="410" t="s">
        <v>107</v>
      </c>
      <c r="L138" s="410">
        <v>161934</v>
      </c>
    </row>
    <row r="139" spans="1:12" ht="15">
      <c r="A139" s="495">
        <v>25</v>
      </c>
      <c r="B139" s="541" t="s">
        <v>494</v>
      </c>
      <c r="C139" s="496">
        <v>552</v>
      </c>
      <c r="E139" s="237">
        <v>285</v>
      </c>
      <c r="F139" s="237" t="s">
        <v>208</v>
      </c>
      <c r="I139" s="410">
        <v>552</v>
      </c>
      <c r="J139" s="410">
        <v>61</v>
      </c>
      <c r="K139" s="410" t="s">
        <v>471</v>
      </c>
      <c r="L139" s="410">
        <v>161335</v>
      </c>
    </row>
    <row r="140" spans="1:12" ht="15">
      <c r="A140" s="495">
        <v>26</v>
      </c>
      <c r="B140" s="541" t="s">
        <v>521</v>
      </c>
      <c r="C140" s="496">
        <v>552</v>
      </c>
      <c r="E140" s="237">
        <v>225</v>
      </c>
      <c r="F140" s="237" t="s">
        <v>209</v>
      </c>
      <c r="I140" s="410">
        <v>174</v>
      </c>
      <c r="J140" s="410">
        <v>55</v>
      </c>
      <c r="K140" s="410" t="s">
        <v>473</v>
      </c>
      <c r="L140" s="410">
        <v>161322</v>
      </c>
    </row>
    <row r="141" spans="1:12" ht="15">
      <c r="A141" s="495">
        <v>27</v>
      </c>
      <c r="B141" s="541" t="s">
        <v>480</v>
      </c>
      <c r="C141" s="498">
        <v>552</v>
      </c>
      <c r="E141" s="237">
        <v>85</v>
      </c>
      <c r="F141" s="237" t="s">
        <v>210</v>
      </c>
      <c r="I141" s="410">
        <v>635</v>
      </c>
      <c r="J141" s="410">
        <v>220</v>
      </c>
      <c r="K141" s="410" t="s">
        <v>478</v>
      </c>
      <c r="L141" s="410">
        <v>138037</v>
      </c>
    </row>
    <row r="142" spans="1:12" ht="15">
      <c r="A142" s="495">
        <v>28</v>
      </c>
      <c r="B142" s="541" t="s">
        <v>481</v>
      </c>
      <c r="C142" s="496">
        <v>552</v>
      </c>
      <c r="E142" s="237">
        <v>255</v>
      </c>
      <c r="F142" s="237" t="s">
        <v>211</v>
      </c>
      <c r="I142" s="410">
        <v>635</v>
      </c>
      <c r="J142" s="410">
        <v>221</v>
      </c>
      <c r="K142" s="410" t="s">
        <v>569</v>
      </c>
      <c r="L142" s="410">
        <v>138038</v>
      </c>
    </row>
    <row r="143" spans="1:12" ht="15">
      <c r="A143" s="499">
        <v>29</v>
      </c>
      <c r="B143" s="542" t="s">
        <v>558</v>
      </c>
      <c r="C143" s="498">
        <v>552</v>
      </c>
      <c r="E143" s="237">
        <v>591</v>
      </c>
      <c r="F143" s="237" t="s">
        <v>212</v>
      </c>
      <c r="I143" s="410">
        <v>104</v>
      </c>
      <c r="J143" s="410">
        <v>55</v>
      </c>
      <c r="K143" s="410" t="s">
        <v>498</v>
      </c>
      <c r="L143" s="410">
        <v>137984</v>
      </c>
    </row>
    <row r="144" spans="1:12" ht="15">
      <c r="A144" s="499">
        <v>30</v>
      </c>
      <c r="B144" s="542" t="s">
        <v>488</v>
      </c>
      <c r="C144" s="498">
        <v>552</v>
      </c>
      <c r="E144" s="237">
        <v>635</v>
      </c>
      <c r="F144" s="237" t="s">
        <v>213</v>
      </c>
      <c r="I144" s="319">
        <v>54</v>
      </c>
      <c r="J144" s="319">
        <v>130</v>
      </c>
      <c r="K144" s="319" t="s">
        <v>200</v>
      </c>
      <c r="L144" s="319">
        <v>129262</v>
      </c>
    </row>
    <row r="145" spans="1:12" ht="15">
      <c r="A145" s="499">
        <v>31</v>
      </c>
      <c r="B145" s="542" t="s">
        <v>495</v>
      </c>
      <c r="C145" s="498">
        <v>274</v>
      </c>
      <c r="E145" s="237">
        <v>289</v>
      </c>
      <c r="F145" s="237" t="s">
        <v>214</v>
      </c>
      <c r="I145" s="319">
        <v>54</v>
      </c>
      <c r="J145" s="319">
        <v>220</v>
      </c>
      <c r="K145" s="319" t="s">
        <v>200</v>
      </c>
      <c r="L145" s="319">
        <v>137451</v>
      </c>
    </row>
    <row r="146" spans="1:12" ht="15">
      <c r="A146" s="499">
        <v>32</v>
      </c>
      <c r="B146" s="542" t="s">
        <v>496</v>
      </c>
      <c r="C146" s="498">
        <v>274</v>
      </c>
      <c r="E146" s="237">
        <v>588</v>
      </c>
      <c r="F146" s="237" t="s">
        <v>215</v>
      </c>
      <c r="I146" s="319">
        <v>54</v>
      </c>
      <c r="J146" s="319">
        <v>221</v>
      </c>
      <c r="K146" s="319" t="s">
        <v>200</v>
      </c>
      <c r="L146" s="319">
        <v>137452</v>
      </c>
    </row>
    <row r="147" spans="1:12" ht="15">
      <c r="A147" s="500">
        <v>33</v>
      </c>
      <c r="B147" s="543" t="s">
        <v>505</v>
      </c>
      <c r="C147" s="501">
        <v>274</v>
      </c>
      <c r="E147" s="237">
        <v>288</v>
      </c>
      <c r="F147" s="237" t="s">
        <v>216</v>
      </c>
      <c r="I147" s="319">
        <v>55</v>
      </c>
      <c r="J147" s="319">
        <v>221</v>
      </c>
      <c r="K147" s="319" t="s">
        <v>506</v>
      </c>
      <c r="L147" s="319">
        <v>138120</v>
      </c>
    </row>
    <row r="148" spans="1:12" ht="15">
      <c r="A148" s="500">
        <v>34</v>
      </c>
      <c r="B148" s="543" t="s">
        <v>507</v>
      </c>
      <c r="C148" s="501">
        <v>274</v>
      </c>
      <c r="E148" s="237">
        <v>96</v>
      </c>
      <c r="F148" s="237" t="s">
        <v>217</v>
      </c>
      <c r="I148" s="319">
        <v>55</v>
      </c>
      <c r="J148" s="319">
        <v>222</v>
      </c>
      <c r="K148" s="319" t="s">
        <v>506</v>
      </c>
      <c r="L148" s="319">
        <v>138121</v>
      </c>
    </row>
    <row r="149" spans="1:12" ht="15">
      <c r="A149" s="500">
        <v>35</v>
      </c>
      <c r="B149" s="543" t="s">
        <v>511</v>
      </c>
      <c r="C149" s="501">
        <v>274</v>
      </c>
      <c r="E149" s="237">
        <v>60</v>
      </c>
      <c r="F149" s="237" t="s">
        <v>218</v>
      </c>
      <c r="I149" s="319">
        <v>55</v>
      </c>
      <c r="J149" s="319">
        <v>223</v>
      </c>
      <c r="K149" s="319" t="s">
        <v>506</v>
      </c>
      <c r="L149" s="319">
        <v>138133</v>
      </c>
    </row>
    <row r="150" spans="1:12" ht="15">
      <c r="A150" s="500">
        <v>36</v>
      </c>
      <c r="B150" s="501" t="s">
        <v>510</v>
      </c>
      <c r="C150" s="501">
        <v>103</v>
      </c>
      <c r="E150" s="237">
        <v>576</v>
      </c>
      <c r="F150" s="237" t="s">
        <v>219</v>
      </c>
      <c r="I150" s="319">
        <v>632</v>
      </c>
      <c r="J150" s="319">
        <v>220</v>
      </c>
      <c r="K150" s="319" t="s">
        <v>509</v>
      </c>
      <c r="L150" s="319">
        <v>138051</v>
      </c>
    </row>
    <row r="151" spans="1:12" ht="15">
      <c r="A151" s="500">
        <v>37</v>
      </c>
      <c r="B151" s="501" t="s">
        <v>513</v>
      </c>
      <c r="C151" s="501">
        <v>107</v>
      </c>
      <c r="E151" s="237">
        <v>220</v>
      </c>
      <c r="F151" s="237" t="s">
        <v>220</v>
      </c>
      <c r="I151" s="319">
        <v>632</v>
      </c>
      <c r="J151" s="319">
        <v>221</v>
      </c>
      <c r="K151" s="319" t="s">
        <v>509</v>
      </c>
      <c r="L151" s="319">
        <v>138052</v>
      </c>
    </row>
    <row r="152" spans="1:12" ht="15">
      <c r="A152" s="500">
        <v>38</v>
      </c>
      <c r="B152" s="501" t="s">
        <v>572</v>
      </c>
      <c r="C152" s="501">
        <v>601</v>
      </c>
      <c r="E152" s="237">
        <v>615</v>
      </c>
      <c r="F152" s="237" t="s">
        <v>412</v>
      </c>
      <c r="I152" s="319">
        <v>632</v>
      </c>
      <c r="J152" s="319">
        <v>51</v>
      </c>
      <c r="K152" s="319" t="s">
        <v>244</v>
      </c>
      <c r="L152" s="319">
        <v>138501</v>
      </c>
    </row>
    <row r="153" spans="1:12" ht="15">
      <c r="A153" s="500">
        <v>39</v>
      </c>
      <c r="B153" s="501" t="s">
        <v>530</v>
      </c>
      <c r="C153" s="501">
        <v>601</v>
      </c>
      <c r="E153" s="502">
        <v>173</v>
      </c>
      <c r="F153" s="502" t="s">
        <v>183</v>
      </c>
      <c r="I153" s="410">
        <v>104</v>
      </c>
      <c r="J153" s="410">
        <v>78</v>
      </c>
      <c r="K153" s="410" t="s">
        <v>566</v>
      </c>
      <c r="L153" s="410">
        <v>81797</v>
      </c>
    </row>
    <row r="154" spans="1:12" ht="15">
      <c r="A154" s="500">
        <v>40</v>
      </c>
      <c r="B154" s="501" t="s">
        <v>552</v>
      </c>
      <c r="C154" s="501">
        <v>274</v>
      </c>
      <c r="E154" s="501">
        <v>613</v>
      </c>
      <c r="F154" s="501" t="s">
        <v>440</v>
      </c>
      <c r="I154" s="410">
        <v>54</v>
      </c>
      <c r="J154" s="410">
        <v>222</v>
      </c>
      <c r="K154" s="410" t="s">
        <v>532</v>
      </c>
      <c r="L154" s="410">
        <v>138114</v>
      </c>
    </row>
    <row r="155" spans="1:12" ht="15.75">
      <c r="A155" s="500">
        <v>41</v>
      </c>
      <c r="B155" s="501" t="s">
        <v>581</v>
      </c>
      <c r="C155" s="501">
        <v>44</v>
      </c>
      <c r="E155" s="503">
        <v>158</v>
      </c>
      <c r="F155" s="503" t="s">
        <v>577</v>
      </c>
      <c r="I155" s="410">
        <v>103</v>
      </c>
      <c r="J155" s="410">
        <v>90</v>
      </c>
      <c r="K155" s="410" t="s">
        <v>539</v>
      </c>
      <c r="L155" s="410">
        <v>164123</v>
      </c>
    </row>
    <row r="156" spans="1:12" ht="15.75">
      <c r="A156" s="500">
        <v>42</v>
      </c>
      <c r="B156" s="501" t="s">
        <v>586</v>
      </c>
      <c r="C156" s="501">
        <v>183</v>
      </c>
      <c r="E156" s="503">
        <v>1030</v>
      </c>
      <c r="F156" s="503" t="s">
        <v>519</v>
      </c>
      <c r="I156" s="410">
        <v>184</v>
      </c>
      <c r="J156" s="410">
        <v>91</v>
      </c>
      <c r="K156" s="410" t="s">
        <v>562</v>
      </c>
      <c r="L156" s="410">
        <v>164264</v>
      </c>
    </row>
    <row r="157" spans="1:12" ht="15.75">
      <c r="A157" s="500">
        <v>43</v>
      </c>
      <c r="B157" s="501" t="s">
        <v>585</v>
      </c>
      <c r="C157" s="501">
        <v>183</v>
      </c>
      <c r="E157" s="503"/>
      <c r="F157" s="503"/>
      <c r="I157" s="410">
        <v>184</v>
      </c>
      <c r="J157" s="410">
        <v>222</v>
      </c>
      <c r="K157" s="410" t="s">
        <v>562</v>
      </c>
      <c r="L157" s="410">
        <v>137354</v>
      </c>
    </row>
    <row r="158" spans="1:12" ht="15">
      <c r="A158" s="500">
        <v>44</v>
      </c>
      <c r="B158" s="501" t="s">
        <v>589</v>
      </c>
      <c r="C158" s="501">
        <v>208</v>
      </c>
      <c r="E158" s="501"/>
      <c r="F158" s="501"/>
      <c r="I158" s="410">
        <v>103</v>
      </c>
      <c r="J158" s="410">
        <v>220</v>
      </c>
      <c r="K158" s="410" t="s">
        <v>539</v>
      </c>
      <c r="L158" s="410">
        <v>138110</v>
      </c>
    </row>
    <row r="159" spans="1:12" ht="15">
      <c r="E159" s="589"/>
      <c r="F159" s="589"/>
      <c r="I159" s="410">
        <v>100</v>
      </c>
      <c r="J159" s="410">
        <v>90</v>
      </c>
      <c r="K159" s="410" t="s">
        <v>565</v>
      </c>
      <c r="L159" s="410">
        <v>164262</v>
      </c>
    </row>
    <row r="160" spans="1:12" ht="15">
      <c r="I160" s="410">
        <v>100</v>
      </c>
      <c r="J160" s="410">
        <v>222</v>
      </c>
      <c r="K160" s="410" t="s">
        <v>565</v>
      </c>
      <c r="L160" s="410">
        <v>138086</v>
      </c>
    </row>
    <row r="161" spans="9:12" ht="15">
      <c r="I161" s="410">
        <v>100</v>
      </c>
      <c r="J161" s="410">
        <v>223</v>
      </c>
      <c r="K161" s="410" t="s">
        <v>565</v>
      </c>
      <c r="L161" s="410">
        <v>138123</v>
      </c>
    </row>
    <row r="162" spans="9:12" ht="15">
      <c r="I162" s="410">
        <v>82</v>
      </c>
      <c r="J162" s="410">
        <v>221</v>
      </c>
      <c r="K162" s="410" t="s">
        <v>543</v>
      </c>
      <c r="L162" s="410">
        <v>137434</v>
      </c>
    </row>
    <row r="163" spans="9:12" ht="15">
      <c r="I163" s="410">
        <v>82</v>
      </c>
      <c r="J163" s="410">
        <v>222</v>
      </c>
      <c r="K163" s="410" t="s">
        <v>543</v>
      </c>
      <c r="L163" s="410">
        <v>137456</v>
      </c>
    </row>
    <row r="164" spans="9:12" ht="15">
      <c r="I164" s="410">
        <v>66</v>
      </c>
      <c r="J164" s="410">
        <v>90</v>
      </c>
      <c r="K164" s="410" t="s">
        <v>544</v>
      </c>
      <c r="L164" s="410">
        <v>164231</v>
      </c>
    </row>
    <row r="165" spans="9:12" ht="15">
      <c r="I165" s="410">
        <v>66</v>
      </c>
      <c r="J165" s="410">
        <v>221</v>
      </c>
      <c r="K165" s="410" t="s">
        <v>545</v>
      </c>
      <c r="L165" s="410">
        <v>137510</v>
      </c>
    </row>
    <row r="166" spans="9:12" ht="15">
      <c r="I166" s="410">
        <v>66</v>
      </c>
      <c r="J166" s="410">
        <v>222</v>
      </c>
      <c r="K166" s="410" t="s">
        <v>545</v>
      </c>
      <c r="L166" s="410">
        <v>137520</v>
      </c>
    </row>
    <row r="167" spans="9:12" ht="15">
      <c r="I167" s="410">
        <v>99</v>
      </c>
      <c r="J167" s="410">
        <v>90</v>
      </c>
      <c r="K167" s="410" t="s">
        <v>547</v>
      </c>
      <c r="L167" s="410">
        <v>164199</v>
      </c>
    </row>
    <row r="168" spans="9:12" ht="15">
      <c r="I168" s="410">
        <v>99</v>
      </c>
      <c r="J168" s="410">
        <v>221</v>
      </c>
      <c r="K168" s="410" t="s">
        <v>547</v>
      </c>
      <c r="L168" s="410">
        <v>138108</v>
      </c>
    </row>
    <row r="169" spans="9:12" ht="15">
      <c r="I169" s="410">
        <v>42</v>
      </c>
      <c r="J169" s="410">
        <v>90</v>
      </c>
      <c r="K169" s="410" t="s">
        <v>548</v>
      </c>
      <c r="L169" s="410">
        <v>164191</v>
      </c>
    </row>
    <row r="170" spans="9:12" ht="15">
      <c r="I170" s="410">
        <v>42</v>
      </c>
      <c r="J170" s="410">
        <v>221</v>
      </c>
      <c r="K170" s="410" t="s">
        <v>548</v>
      </c>
      <c r="L170" s="410">
        <v>137349</v>
      </c>
    </row>
    <row r="171" spans="9:12" ht="15">
      <c r="I171" s="410">
        <v>42</v>
      </c>
      <c r="J171" s="410">
        <v>222</v>
      </c>
      <c r="K171" s="410" t="s">
        <v>548</v>
      </c>
      <c r="L171" s="410">
        <v>137348</v>
      </c>
    </row>
    <row r="172" spans="9:12" ht="15">
      <c r="I172" s="410">
        <v>42</v>
      </c>
      <c r="J172" s="410">
        <v>223</v>
      </c>
      <c r="K172" s="410" t="s">
        <v>548</v>
      </c>
      <c r="L172" s="410">
        <v>137351</v>
      </c>
    </row>
    <row r="173" spans="9:12" ht="15">
      <c r="I173" s="410">
        <v>84</v>
      </c>
      <c r="J173" s="410">
        <v>220</v>
      </c>
      <c r="K173" s="410" t="s">
        <v>549</v>
      </c>
      <c r="L173" s="410">
        <v>137524</v>
      </c>
    </row>
    <row r="174" spans="9:12" ht="15">
      <c r="I174" s="410">
        <v>84</v>
      </c>
      <c r="J174" s="410">
        <v>221</v>
      </c>
      <c r="K174" s="410" t="s">
        <v>549</v>
      </c>
      <c r="L174" s="410">
        <v>137494</v>
      </c>
    </row>
    <row r="175" spans="9:12" ht="15">
      <c r="I175" s="410">
        <v>84</v>
      </c>
      <c r="J175" s="410">
        <v>222</v>
      </c>
      <c r="K175" s="410" t="s">
        <v>549</v>
      </c>
      <c r="L175" s="410">
        <v>137521</v>
      </c>
    </row>
    <row r="176" spans="9:12" ht="15">
      <c r="I176" s="410">
        <v>84</v>
      </c>
      <c r="J176" s="410">
        <v>223</v>
      </c>
      <c r="K176" s="410" t="s">
        <v>549</v>
      </c>
      <c r="L176" s="410">
        <v>137522</v>
      </c>
    </row>
    <row r="177" spans="9:12" ht="15">
      <c r="I177" s="410">
        <v>84</v>
      </c>
      <c r="J177" s="410">
        <v>224</v>
      </c>
      <c r="K177" s="410" t="s">
        <v>549</v>
      </c>
      <c r="L177" s="410">
        <v>137523</v>
      </c>
    </row>
    <row r="178" spans="9:12" ht="15">
      <c r="I178" s="410">
        <v>184</v>
      </c>
      <c r="J178" s="410">
        <v>90</v>
      </c>
      <c r="K178" s="410" t="s">
        <v>562</v>
      </c>
      <c r="L178" s="410">
        <v>164173</v>
      </c>
    </row>
    <row r="179" spans="9:12" ht="15">
      <c r="I179" s="410"/>
      <c r="J179" s="410"/>
      <c r="K179" s="410"/>
      <c r="L179" s="410"/>
    </row>
    <row r="180" spans="9:12" ht="15">
      <c r="I180" s="410"/>
      <c r="J180" s="410"/>
      <c r="K180" s="410"/>
      <c r="L180" s="410"/>
    </row>
    <row r="181" spans="9:12" ht="15">
      <c r="I181" s="603"/>
      <c r="J181" s="603"/>
      <c r="K181" s="603"/>
      <c r="L181" s="603"/>
    </row>
    <row r="182" spans="9:12" ht="15">
      <c r="I182" s="603"/>
      <c r="J182" s="603"/>
      <c r="K182" s="603"/>
      <c r="L182" s="603"/>
    </row>
    <row r="183" spans="9:12" ht="15">
      <c r="I183" s="603"/>
      <c r="J183" s="603"/>
      <c r="K183" s="603"/>
      <c r="L183" s="603"/>
    </row>
    <row r="184" spans="9:12" ht="15">
      <c r="I184" s="603"/>
      <c r="J184" s="603"/>
      <c r="K184" s="603"/>
      <c r="L184" s="603"/>
    </row>
    <row r="185" spans="9:12" ht="15">
      <c r="I185" s="603"/>
      <c r="J185" s="603"/>
      <c r="K185" s="603"/>
      <c r="L185" s="603"/>
    </row>
    <row r="186" spans="9:12" ht="15">
      <c r="I186" s="603"/>
      <c r="J186" s="603"/>
      <c r="K186" s="603"/>
      <c r="L186" s="603"/>
    </row>
    <row r="187" spans="9:12" ht="15">
      <c r="I187" s="603"/>
      <c r="J187" s="603"/>
      <c r="K187" s="603"/>
      <c r="L187" s="603"/>
    </row>
    <row r="188" spans="9:12" ht="15">
      <c r="I188" s="603"/>
      <c r="J188" s="603"/>
      <c r="K188" s="603"/>
      <c r="L188" s="603"/>
    </row>
    <row r="189" spans="9:12" ht="15">
      <c r="I189" s="603"/>
      <c r="J189" s="603"/>
      <c r="K189" s="603"/>
      <c r="L189" s="603"/>
    </row>
    <row r="190" spans="9:12" ht="15">
      <c r="I190" s="603"/>
      <c r="J190" s="603"/>
      <c r="K190" s="603"/>
      <c r="L190" s="603"/>
    </row>
    <row r="191" spans="9:12" ht="15">
      <c r="I191" s="604"/>
      <c r="J191" s="604"/>
      <c r="K191" s="604"/>
      <c r="L191" s="604"/>
    </row>
    <row r="192" spans="9:12" ht="15">
      <c r="I192" s="604"/>
      <c r="J192" s="604"/>
      <c r="K192" s="604"/>
      <c r="L192" s="604"/>
    </row>
    <row r="198" spans="1:3" ht="15">
      <c r="A198" s="504" t="s">
        <v>110</v>
      </c>
      <c r="B198" s="504" t="s">
        <v>486</v>
      </c>
      <c r="C198" s="504" t="s">
        <v>111</v>
      </c>
    </row>
    <row r="199" spans="1:3" ht="15">
      <c r="A199" s="500">
        <v>100</v>
      </c>
      <c r="B199" s="501" t="s">
        <v>502</v>
      </c>
      <c r="C199" s="501">
        <v>100</v>
      </c>
    </row>
    <row r="200" spans="1:3" ht="15">
      <c r="A200" s="500">
        <v>101</v>
      </c>
      <c r="B200" s="501" t="s">
        <v>508</v>
      </c>
      <c r="C200" s="501">
        <v>100</v>
      </c>
    </row>
    <row r="201" spans="1:3" ht="15">
      <c r="A201" s="500">
        <v>102</v>
      </c>
      <c r="B201" s="501" t="s">
        <v>501</v>
      </c>
      <c r="C201" s="501">
        <v>274</v>
      </c>
    </row>
    <row r="202" spans="1:3" ht="15">
      <c r="A202" s="500">
        <v>103</v>
      </c>
      <c r="B202" s="501" t="s">
        <v>579</v>
      </c>
      <c r="C202" s="501">
        <v>552</v>
      </c>
    </row>
    <row r="203" spans="1:3" ht="15">
      <c r="A203" s="500">
        <v>104</v>
      </c>
      <c r="B203" s="501" t="s">
        <v>483</v>
      </c>
      <c r="C203" s="501">
        <v>552</v>
      </c>
    </row>
    <row r="204" spans="1:3" ht="15">
      <c r="A204" s="500">
        <v>105</v>
      </c>
      <c r="B204" s="501" t="s">
        <v>484</v>
      </c>
      <c r="C204" s="501">
        <v>552</v>
      </c>
    </row>
    <row r="205" spans="1:3" ht="15">
      <c r="A205" s="500">
        <v>106</v>
      </c>
      <c r="B205" s="501" t="s">
        <v>485</v>
      </c>
      <c r="C205" s="501">
        <v>552</v>
      </c>
    </row>
    <row r="206" spans="1:3" ht="15">
      <c r="A206" s="500">
        <v>107</v>
      </c>
      <c r="B206" s="501" t="s">
        <v>554</v>
      </c>
      <c r="C206" s="501">
        <v>552</v>
      </c>
    </row>
    <row r="207" spans="1:3" ht="15">
      <c r="A207" s="500">
        <v>108</v>
      </c>
      <c r="B207" s="501" t="s">
        <v>489</v>
      </c>
      <c r="C207" s="501">
        <v>552</v>
      </c>
    </row>
    <row r="208" spans="1:3" ht="15">
      <c r="A208" s="500">
        <v>109</v>
      </c>
      <c r="B208" s="501" t="s">
        <v>500</v>
      </c>
      <c r="C208" s="501">
        <v>601</v>
      </c>
    </row>
    <row r="209" spans="1:3" ht="15">
      <c r="A209" s="500">
        <v>110</v>
      </c>
      <c r="B209" s="501" t="s">
        <v>555</v>
      </c>
      <c r="C209" s="501">
        <v>601</v>
      </c>
    </row>
    <row r="210" spans="1:3" ht="15">
      <c r="A210" s="500">
        <v>111</v>
      </c>
      <c r="B210" s="501" t="s">
        <v>540</v>
      </c>
      <c r="C210" s="501">
        <v>601</v>
      </c>
    </row>
    <row r="211" spans="1:3" ht="15">
      <c r="A211" s="500">
        <v>112</v>
      </c>
      <c r="B211" s="501" t="s">
        <v>573</v>
      </c>
      <c r="C211" s="501">
        <v>601</v>
      </c>
    </row>
    <row r="212" spans="1:3" ht="15">
      <c r="A212" s="500">
        <v>113</v>
      </c>
      <c r="B212" s="501" t="s">
        <v>503</v>
      </c>
      <c r="C212" s="501">
        <v>100</v>
      </c>
    </row>
    <row r="213" spans="1:3" ht="15">
      <c r="A213" s="500">
        <v>114</v>
      </c>
      <c r="B213" s="501" t="s">
        <v>534</v>
      </c>
      <c r="C213" s="501">
        <v>208</v>
      </c>
    </row>
    <row r="214" spans="1:3" ht="15">
      <c r="A214" s="500">
        <v>115</v>
      </c>
      <c r="B214" s="501" t="s">
        <v>556</v>
      </c>
      <c r="C214" s="501">
        <v>107</v>
      </c>
    </row>
    <row r="215" spans="1:3" ht="15">
      <c r="A215" s="500">
        <v>116</v>
      </c>
      <c r="B215" s="501" t="s">
        <v>528</v>
      </c>
      <c r="C215" s="501">
        <v>91</v>
      </c>
    </row>
    <row r="216" spans="1:3" ht="15">
      <c r="A216" s="500">
        <v>117</v>
      </c>
      <c r="B216" s="501" t="s">
        <v>524</v>
      </c>
      <c r="C216" s="501">
        <v>91</v>
      </c>
    </row>
    <row r="217" spans="1:3" ht="15">
      <c r="A217" s="500">
        <v>118</v>
      </c>
      <c r="B217" s="501" t="s">
        <v>588</v>
      </c>
      <c r="C217" s="501">
        <v>208</v>
      </c>
    </row>
    <row r="218" spans="1:3" ht="15">
      <c r="A218" s="500">
        <v>119</v>
      </c>
      <c r="B218" s="501" t="s">
        <v>525</v>
      </c>
      <c r="C218" s="501">
        <v>91</v>
      </c>
    </row>
    <row r="219" spans="1:3" ht="15">
      <c r="A219" s="500">
        <v>120</v>
      </c>
      <c r="B219" s="501" t="s">
        <v>526</v>
      </c>
      <c r="C219" s="501">
        <v>91</v>
      </c>
    </row>
    <row r="220" spans="1:3" ht="15">
      <c r="A220" s="500">
        <v>121</v>
      </c>
      <c r="B220" s="501" t="s">
        <v>578</v>
      </c>
      <c r="C220" s="501">
        <v>601</v>
      </c>
    </row>
    <row r="221" spans="1:3" ht="15">
      <c r="A221" s="500">
        <v>122</v>
      </c>
      <c r="B221" s="501" t="s">
        <v>580</v>
      </c>
      <c r="C221" s="501">
        <v>601</v>
      </c>
    </row>
    <row r="222" spans="1:3" ht="15">
      <c r="A222" s="500">
        <v>123</v>
      </c>
      <c r="B222" s="501" t="s">
        <v>582</v>
      </c>
      <c r="C222" s="501">
        <v>44</v>
      </c>
    </row>
    <row r="223" spans="1:3" ht="15">
      <c r="A223" s="500">
        <v>124</v>
      </c>
      <c r="B223" s="501" t="s">
        <v>584</v>
      </c>
      <c r="C223" s="501">
        <v>183</v>
      </c>
    </row>
    <row r="224" spans="1:3" ht="15">
      <c r="A224" s="500">
        <v>125</v>
      </c>
      <c r="B224" s="501" t="s">
        <v>587</v>
      </c>
      <c r="C224" s="501">
        <v>183</v>
      </c>
    </row>
    <row r="225" spans="1:3" ht="15">
      <c r="A225" s="500">
        <v>126</v>
      </c>
      <c r="B225" s="501"/>
      <c r="C225" s="501"/>
    </row>
    <row r="226" spans="1:3" ht="15">
      <c r="A226" s="500">
        <v>127</v>
      </c>
      <c r="B226" s="501"/>
      <c r="C226" s="501"/>
    </row>
    <row r="227" spans="1:3" ht="15">
      <c r="A227" s="500">
        <v>128</v>
      </c>
      <c r="B227" s="501"/>
      <c r="C227" s="501"/>
    </row>
    <row r="228" spans="1:3" ht="15">
      <c r="A228" s="500">
        <v>129</v>
      </c>
      <c r="B228" s="501"/>
      <c r="C228" s="501"/>
    </row>
    <row r="229" spans="1:3" ht="15">
      <c r="A229" s="500">
        <v>130</v>
      </c>
      <c r="B229" s="501"/>
      <c r="C229" s="501"/>
    </row>
    <row r="230" spans="1:3" ht="15">
      <c r="A230" s="500">
        <v>131</v>
      </c>
      <c r="B230" s="501"/>
      <c r="C230" s="501"/>
    </row>
  </sheetData>
  <sortState ref="A2:C78">
    <sortCondition ref="B2:B7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1:K274"/>
  <sheetViews>
    <sheetView tabSelected="1" zoomScale="115" zoomScaleNormal="115" zoomScaleSheetLayoutView="100" workbookViewId="0">
      <selection activeCell="D15" sqref="D15"/>
    </sheetView>
  </sheetViews>
  <sheetFormatPr defaultRowHeight="12.75"/>
  <cols>
    <col min="1" max="1" width="26.28515625" style="46" customWidth="1"/>
    <col min="2" max="2" width="45.85546875" style="24" customWidth="1"/>
    <col min="3" max="3" width="28.85546875" style="23" customWidth="1"/>
    <col min="4" max="4" width="32.85546875" style="98" customWidth="1"/>
    <col min="5" max="5" width="13.5703125" style="22" bestFit="1" customWidth="1"/>
    <col min="6" max="6" width="10" style="22" bestFit="1" customWidth="1"/>
    <col min="7" max="7" width="32.85546875" style="22" customWidth="1"/>
    <col min="8" max="10" width="9.140625" style="22" customWidth="1"/>
    <col min="11" max="16384" width="9.140625" style="22"/>
  </cols>
  <sheetData>
    <row r="1" spans="1:9" ht="23.25" customHeight="1">
      <c r="A1" s="57" t="s">
        <v>38</v>
      </c>
      <c r="B1" s="58"/>
      <c r="C1" s="59"/>
      <c r="D1" s="101"/>
    </row>
    <row r="2" spans="1:9" ht="15">
      <c r="A2" s="60" t="s">
        <v>93</v>
      </c>
      <c r="B2" s="102" t="s">
        <v>17</v>
      </c>
      <c r="C2" s="103" t="str">
        <f>'MOVIMENTO DIARIO'!B4</f>
        <v>26.11.2021</v>
      </c>
      <c r="D2" s="92" t="s">
        <v>20</v>
      </c>
    </row>
    <row r="3" spans="1:9" ht="20.25" customHeight="1">
      <c r="A3" s="60" t="s">
        <v>18</v>
      </c>
      <c r="B3" s="136"/>
      <c r="C3" s="138" t="s">
        <v>12</v>
      </c>
      <c r="D3" s="137"/>
    </row>
    <row r="4" spans="1:9" ht="21" customHeight="1">
      <c r="A4" s="63"/>
      <c r="B4" s="136" t="s">
        <v>48</v>
      </c>
      <c r="C4" s="287" t="s">
        <v>87</v>
      </c>
      <c r="D4" s="93"/>
    </row>
    <row r="5" spans="1:9" s="25" customFormat="1" ht="15.75">
      <c r="A5" s="64" t="s">
        <v>19</v>
      </c>
      <c r="B5" s="65"/>
      <c r="C5" s="139">
        <f>'MOVIMENTO DIARIO'!B62</f>
        <v>0</v>
      </c>
      <c r="D5" s="93"/>
      <c r="G5" s="25" t="s">
        <v>12</v>
      </c>
    </row>
    <row r="6" spans="1:9" ht="15">
      <c r="A6" s="66" t="s">
        <v>21</v>
      </c>
      <c r="B6" s="67"/>
      <c r="C6" s="68">
        <f>'DIFERENÇAS AGÊNCIAS'!O174</f>
        <v>0</v>
      </c>
      <c r="D6" s="93"/>
      <c r="G6" s="22" t="s">
        <v>12</v>
      </c>
    </row>
    <row r="7" spans="1:9" ht="18" customHeight="1">
      <c r="A7" s="66" t="s">
        <v>22</v>
      </c>
      <c r="B7" s="67"/>
      <c r="C7" s="68">
        <f>'RECOLHIMENTO CASH''s'!K51</f>
        <v>0</v>
      </c>
      <c r="D7" s="93"/>
      <c r="G7" s="321" t="s">
        <v>12</v>
      </c>
    </row>
    <row r="8" spans="1:9" ht="15">
      <c r="A8" s="64" t="s">
        <v>23</v>
      </c>
      <c r="B8" s="69"/>
      <c r="C8" s="70">
        <f>SUM(C5+C6+C7)</f>
        <v>0</v>
      </c>
      <c r="D8" s="93"/>
    </row>
    <row r="9" spans="1:9" ht="9.75" customHeight="1">
      <c r="A9" s="71" t="s">
        <v>35</v>
      </c>
      <c r="B9" s="72"/>
      <c r="C9" s="73"/>
      <c r="D9" s="93"/>
    </row>
    <row r="10" spans="1:9" ht="12.95" customHeight="1">
      <c r="A10" s="74"/>
      <c r="B10" s="72"/>
      <c r="C10" s="73"/>
      <c r="D10" s="93"/>
    </row>
    <row r="11" spans="1:9" ht="15">
      <c r="A11" s="75"/>
      <c r="B11" s="76" t="s">
        <v>24</v>
      </c>
      <c r="C11" s="157" t="s">
        <v>50</v>
      </c>
      <c r="D11" s="94" t="s">
        <v>50</v>
      </c>
      <c r="G11" s="22" t="s">
        <v>12</v>
      </c>
      <c r="I11" s="22" t="s">
        <v>557</v>
      </c>
    </row>
    <row r="12" spans="1:9" ht="15">
      <c r="A12" s="77"/>
      <c r="B12" s="163" t="s">
        <v>25</v>
      </c>
      <c r="C12" s="158" t="s">
        <v>49</v>
      </c>
      <c r="D12" s="159" t="s">
        <v>491</v>
      </c>
    </row>
    <row r="13" spans="1:9" ht="15">
      <c r="A13" s="156"/>
      <c r="B13" s="412" t="s">
        <v>26</v>
      </c>
      <c r="C13" s="570"/>
      <c r="D13" s="571"/>
    </row>
    <row r="14" spans="1:9" ht="15">
      <c r="A14" s="63"/>
      <c r="B14" s="78" t="s">
        <v>27</v>
      </c>
      <c r="C14" s="121"/>
      <c r="D14" s="95"/>
    </row>
    <row r="15" spans="1:9" ht="15">
      <c r="A15" s="63"/>
      <c r="B15" s="315" t="s">
        <v>51</v>
      </c>
      <c r="C15" s="565"/>
      <c r="D15" s="566"/>
      <c r="G15" s="321"/>
    </row>
    <row r="16" spans="1:9" ht="15">
      <c r="A16" s="63"/>
      <c r="B16" s="78" t="s">
        <v>28</v>
      </c>
      <c r="C16" s="121"/>
      <c r="D16" s="95"/>
    </row>
    <row r="17" spans="1:9" ht="15">
      <c r="A17" s="63"/>
      <c r="B17" s="315" t="s">
        <v>52</v>
      </c>
      <c r="C17" s="565"/>
      <c r="D17" s="566"/>
    </row>
    <row r="18" spans="1:9" ht="15">
      <c r="A18" s="63"/>
      <c r="B18" s="78" t="s">
        <v>29</v>
      </c>
      <c r="C18" s="121"/>
      <c r="D18" s="95"/>
    </row>
    <row r="19" spans="1:9" ht="15">
      <c r="A19" s="63"/>
      <c r="B19" s="315" t="s">
        <v>53</v>
      </c>
      <c r="C19" s="565"/>
      <c r="D19" s="566"/>
      <c r="G19" s="321"/>
    </row>
    <row r="20" spans="1:9" ht="15">
      <c r="A20" s="63"/>
      <c r="B20" s="91" t="s">
        <v>42</v>
      </c>
      <c r="C20" s="122"/>
      <c r="D20" s="95"/>
    </row>
    <row r="21" spans="1:9" ht="15">
      <c r="A21" s="63"/>
      <c r="B21" s="315" t="s">
        <v>54</v>
      </c>
      <c r="C21" s="569"/>
      <c r="D21" s="566"/>
      <c r="G21" s="321"/>
    </row>
    <row r="22" spans="1:9" ht="15">
      <c r="A22" s="63"/>
      <c r="B22" s="78" t="s">
        <v>30</v>
      </c>
      <c r="C22" s="122"/>
      <c r="D22" s="95"/>
    </row>
    <row r="23" spans="1:9" ht="15">
      <c r="A23" s="63"/>
      <c r="B23" s="315" t="s">
        <v>41</v>
      </c>
      <c r="C23" s="569"/>
      <c r="D23" s="566"/>
    </row>
    <row r="24" spans="1:9" ht="15">
      <c r="A24" s="63"/>
      <c r="B24" s="79" t="s">
        <v>31</v>
      </c>
      <c r="C24" s="123"/>
      <c r="D24" s="96"/>
    </row>
    <row r="25" spans="1:9" ht="15">
      <c r="A25" s="63"/>
      <c r="B25" s="316" t="s">
        <v>551</v>
      </c>
      <c r="C25" s="567"/>
      <c r="D25" s="568"/>
    </row>
    <row r="26" spans="1:9" ht="15">
      <c r="A26" s="563"/>
      <c r="B26" s="560" t="s">
        <v>550</v>
      </c>
      <c r="C26" s="561"/>
      <c r="D26" s="564"/>
    </row>
    <row r="27" spans="1:9" ht="15.75" thickBot="1">
      <c r="A27" s="562" t="s">
        <v>32</v>
      </c>
      <c r="B27" s="317" t="s">
        <v>12</v>
      </c>
      <c r="C27" s="572">
        <f>SUM(C13:C26)</f>
        <v>0</v>
      </c>
      <c r="D27" s="573">
        <f>SUM(D13:D26)</f>
        <v>0</v>
      </c>
    </row>
    <row r="28" spans="1:9" ht="15">
      <c r="A28" s="74"/>
      <c r="B28" s="80"/>
      <c r="C28" s="62"/>
      <c r="D28" s="84"/>
      <c r="G28" s="321"/>
    </row>
    <row r="29" spans="1:9" ht="15">
      <c r="A29" s="81"/>
      <c r="B29" s="318">
        <v>1</v>
      </c>
      <c r="C29" s="221"/>
      <c r="D29" s="84"/>
      <c r="E29" s="166"/>
      <c r="G29" s="321"/>
      <c r="I29" s="321"/>
    </row>
    <row r="30" spans="1:9" ht="15">
      <c r="A30" s="63"/>
      <c r="B30" s="318">
        <v>0.5</v>
      </c>
      <c r="C30" s="221"/>
      <c r="D30" s="121"/>
      <c r="G30" s="321"/>
    </row>
    <row r="31" spans="1:9" ht="15">
      <c r="A31" s="82" t="s">
        <v>35</v>
      </c>
      <c r="B31" s="318">
        <v>0.25</v>
      </c>
      <c r="C31" s="221"/>
      <c r="D31" s="121"/>
    </row>
    <row r="32" spans="1:9" ht="15">
      <c r="A32" s="314"/>
      <c r="B32" s="318">
        <v>0.1</v>
      </c>
      <c r="C32" s="221"/>
      <c r="D32" s="121"/>
      <c r="G32" s="321"/>
    </row>
    <row r="33" spans="1:11" ht="15" customHeight="1">
      <c r="A33" s="140"/>
      <c r="B33" s="318">
        <v>0.05</v>
      </c>
      <c r="C33" s="221"/>
      <c r="D33" s="122"/>
      <c r="G33" s="321"/>
    </row>
    <row r="34" spans="1:11" ht="15">
      <c r="A34" s="63"/>
      <c r="B34" s="318">
        <v>0.01</v>
      </c>
      <c r="C34" s="221"/>
      <c r="D34" s="122"/>
      <c r="E34" s="211"/>
      <c r="F34" s="211"/>
      <c r="G34" s="211"/>
      <c r="H34" s="320"/>
      <c r="I34" s="211"/>
      <c r="J34" s="211"/>
      <c r="K34" s="211"/>
    </row>
    <row r="35" spans="1:11" ht="15.75" thickBot="1">
      <c r="A35" s="63"/>
      <c r="B35" s="396" t="s">
        <v>69</v>
      </c>
      <c r="C35" s="396">
        <f>C29+C30+C31+C32+C33+C34</f>
        <v>0</v>
      </c>
      <c r="D35" s="130"/>
      <c r="E35" s="211"/>
      <c r="F35" s="211"/>
      <c r="G35" s="211"/>
      <c r="H35" s="211"/>
      <c r="I35" s="211"/>
      <c r="J35" s="211"/>
      <c r="K35" s="211"/>
    </row>
    <row r="36" spans="1:11" ht="15">
      <c r="A36" s="63"/>
      <c r="B36" s="83"/>
      <c r="C36" s="135"/>
      <c r="D36" s="130"/>
      <c r="E36" s="211"/>
      <c r="F36" s="211"/>
      <c r="G36" s="211"/>
      <c r="H36" s="211"/>
      <c r="I36" s="211"/>
      <c r="J36" s="211"/>
      <c r="K36" s="211"/>
    </row>
    <row r="37" spans="1:11" ht="15">
      <c r="A37" s="81" t="s">
        <v>95</v>
      </c>
      <c r="B37" s="225" t="s">
        <v>99</v>
      </c>
      <c r="C37" s="310">
        <v>0</v>
      </c>
      <c r="D37" s="127"/>
      <c r="E37" s="211"/>
      <c r="F37" s="211"/>
      <c r="G37" s="211"/>
      <c r="H37" s="211"/>
      <c r="I37" s="211"/>
      <c r="J37" s="211"/>
      <c r="K37" s="211"/>
    </row>
    <row r="38" spans="1:11" ht="15">
      <c r="A38" s="60"/>
      <c r="B38" s="225" t="s">
        <v>97</v>
      </c>
      <c r="C38" s="310">
        <v>0</v>
      </c>
      <c r="D38" s="127"/>
      <c r="E38" s="211"/>
      <c r="F38" s="211"/>
      <c r="G38" s="211"/>
      <c r="H38" s="211"/>
      <c r="I38" s="211"/>
      <c r="J38" s="211"/>
      <c r="K38" s="211"/>
    </row>
    <row r="39" spans="1:11" ht="15">
      <c r="A39" s="60"/>
      <c r="B39" s="220"/>
      <c r="C39" s="130"/>
      <c r="D39" s="127"/>
      <c r="E39" s="211"/>
      <c r="F39" s="211"/>
      <c r="G39" s="320"/>
      <c r="H39" s="320"/>
      <c r="I39" s="211"/>
      <c r="J39" s="211"/>
      <c r="K39" s="211"/>
    </row>
    <row r="40" spans="1:11" ht="15">
      <c r="A40" s="60" t="s">
        <v>95</v>
      </c>
      <c r="B40" s="219" t="s">
        <v>98</v>
      </c>
      <c r="C40" s="402">
        <v>0</v>
      </c>
      <c r="D40" s="127"/>
      <c r="E40" s="211"/>
      <c r="F40" s="211"/>
      <c r="G40" s="212"/>
      <c r="H40" s="211"/>
      <c r="I40" s="211"/>
      <c r="J40" s="211"/>
      <c r="K40" s="211"/>
    </row>
    <row r="41" spans="1:11" ht="13.5" customHeight="1">
      <c r="A41" s="63"/>
      <c r="B41" s="586"/>
      <c r="C41" s="395"/>
      <c r="D41" s="133"/>
      <c r="E41" s="211"/>
      <c r="F41" s="211"/>
      <c r="G41" s="320"/>
      <c r="H41" s="211"/>
      <c r="I41" s="211"/>
      <c r="J41" s="211"/>
      <c r="K41" s="211"/>
    </row>
    <row r="42" spans="1:11" ht="13.5" customHeight="1">
      <c r="A42" s="60"/>
      <c r="B42" s="669"/>
      <c r="C42" s="395"/>
      <c r="D42" s="134"/>
      <c r="E42" s="211"/>
      <c r="F42" s="211"/>
      <c r="G42" s="320"/>
      <c r="H42" s="211"/>
      <c r="I42" s="211"/>
      <c r="J42" s="211"/>
      <c r="K42" s="211"/>
    </row>
    <row r="43" spans="1:11" ht="13.5" customHeight="1">
      <c r="A43" s="63"/>
      <c r="B43" s="389"/>
      <c r="C43" s="395"/>
      <c r="D43" s="134"/>
      <c r="E43" s="552"/>
      <c r="F43" s="211"/>
      <c r="G43" s="211"/>
      <c r="H43" s="211"/>
      <c r="I43" s="211"/>
      <c r="J43" s="211"/>
      <c r="K43" s="211"/>
    </row>
    <row r="44" spans="1:11" ht="13.5" customHeight="1">
      <c r="A44" s="60" t="s">
        <v>96</v>
      </c>
      <c r="B44" s="535" t="s">
        <v>492</v>
      </c>
      <c r="C44" s="614"/>
      <c r="D44" s="134"/>
      <c r="E44" s="211"/>
      <c r="F44" s="211"/>
      <c r="G44" s="211"/>
      <c r="H44" s="211"/>
      <c r="I44" s="211" t="s">
        <v>12</v>
      </c>
      <c r="J44" s="211"/>
      <c r="K44" s="211"/>
    </row>
    <row r="45" spans="1:11" ht="13.5" customHeight="1">
      <c r="A45" s="63"/>
      <c r="B45" s="389"/>
      <c r="C45" s="395"/>
      <c r="D45" s="134"/>
      <c r="E45" s="211"/>
      <c r="F45" s="211"/>
      <c r="G45" s="211"/>
      <c r="H45" s="320"/>
      <c r="I45" s="211"/>
      <c r="J45" s="211"/>
      <c r="K45" s="211"/>
    </row>
    <row r="46" spans="1:11" ht="13.5" customHeight="1">
      <c r="A46" s="63"/>
      <c r="B46" s="389"/>
      <c r="C46" s="395"/>
      <c r="D46" s="134"/>
      <c r="E46" s="211"/>
      <c r="F46" s="211"/>
      <c r="G46" s="213"/>
      <c r="H46" s="211"/>
      <c r="I46" s="211"/>
      <c r="J46" s="211"/>
      <c r="K46" s="211"/>
    </row>
    <row r="47" spans="1:11" ht="13.5" customHeight="1">
      <c r="A47" s="63"/>
      <c r="B47" s="220"/>
      <c r="C47" s="214"/>
      <c r="D47" s="130"/>
      <c r="E47" s="211"/>
      <c r="F47" s="529"/>
      <c r="G47" s="165"/>
      <c r="H47" s="211"/>
      <c r="I47" s="211"/>
      <c r="J47" s="211"/>
      <c r="K47" s="211"/>
    </row>
    <row r="48" spans="1:11" ht="13.5" customHeight="1">
      <c r="A48" s="63"/>
      <c r="B48" s="219" t="s">
        <v>88</v>
      </c>
      <c r="C48" s="597"/>
      <c r="D48" s="130"/>
      <c r="E48" s="211"/>
      <c r="F48" s="211"/>
      <c r="G48" s="165"/>
      <c r="H48" s="211"/>
      <c r="I48" s="320"/>
      <c r="J48" s="211"/>
      <c r="K48" s="211"/>
    </row>
    <row r="49" spans="1:11" ht="13.5" customHeight="1">
      <c r="A49" s="63"/>
      <c r="B49" s="219" t="s">
        <v>89</v>
      </c>
      <c r="C49" s="401"/>
      <c r="D49" s="130"/>
      <c r="E49" s="211"/>
      <c r="F49" s="211"/>
      <c r="G49" s="165"/>
      <c r="H49" s="211"/>
      <c r="I49" s="211"/>
      <c r="J49" s="211"/>
      <c r="K49" s="211"/>
    </row>
    <row r="50" spans="1:11" ht="13.5" customHeight="1">
      <c r="A50" s="63"/>
      <c r="B50" s="219" t="s">
        <v>90</v>
      </c>
      <c r="C50" s="403"/>
      <c r="D50" s="130"/>
      <c r="E50" s="211"/>
      <c r="F50" s="211"/>
      <c r="G50" s="165"/>
      <c r="H50" s="211"/>
      <c r="I50" s="211"/>
      <c r="J50" s="211"/>
      <c r="K50" s="211"/>
    </row>
    <row r="51" spans="1:11" ht="13.5" customHeight="1">
      <c r="A51" s="63"/>
      <c r="B51" s="219" t="s">
        <v>91</v>
      </c>
      <c r="C51" s="403"/>
      <c r="D51" s="130"/>
      <c r="E51" s="211"/>
      <c r="F51" s="211"/>
      <c r="G51" s="165"/>
      <c r="H51" s="211"/>
      <c r="I51" s="211"/>
      <c r="J51" s="211"/>
      <c r="K51" s="211"/>
    </row>
    <row r="52" spans="1:11" ht="13.5" customHeight="1">
      <c r="A52" s="63"/>
      <c r="B52" s="220"/>
      <c r="C52" s="162"/>
      <c r="D52" s="130"/>
      <c r="E52" s="552"/>
      <c r="F52" s="211"/>
      <c r="G52" s="165"/>
      <c r="H52" s="211"/>
      <c r="I52" s="211"/>
      <c r="J52" s="211"/>
      <c r="K52" s="211"/>
    </row>
    <row r="53" spans="1:11" ht="14.25" customHeight="1">
      <c r="A53" s="63"/>
      <c r="B53" s="220"/>
      <c r="C53" s="214"/>
      <c r="D53" s="130"/>
      <c r="E53" s="211"/>
      <c r="F53" s="211"/>
      <c r="G53" s="213"/>
      <c r="H53" s="211"/>
      <c r="I53" s="211"/>
      <c r="J53" s="211"/>
      <c r="K53" s="211"/>
    </row>
    <row r="54" spans="1:11" ht="17.25" customHeight="1">
      <c r="A54" s="63"/>
      <c r="C54" s="130"/>
      <c r="D54" s="130"/>
      <c r="E54" s="211"/>
      <c r="F54" s="211"/>
      <c r="G54" s="213"/>
      <c r="H54" s="211"/>
      <c r="I54" s="211"/>
      <c r="J54" s="211"/>
      <c r="K54" s="211"/>
    </row>
    <row r="55" spans="1:11" ht="14.25" customHeight="1">
      <c r="A55" s="63"/>
      <c r="B55" s="220"/>
      <c r="C55" s="130"/>
      <c r="D55" s="127"/>
      <c r="E55" s="211"/>
      <c r="F55" s="211"/>
      <c r="G55" s="213"/>
      <c r="H55" s="211"/>
      <c r="I55" s="211"/>
      <c r="J55" s="211"/>
      <c r="K55" s="211"/>
    </row>
    <row r="56" spans="1:11" ht="14.25" customHeight="1">
      <c r="A56" s="63"/>
      <c r="B56" s="220"/>
      <c r="C56" s="130"/>
      <c r="D56" s="127" t="s">
        <v>39</v>
      </c>
      <c r="E56" s="211"/>
      <c r="F56" s="211"/>
      <c r="G56" s="213"/>
      <c r="H56" s="211"/>
      <c r="I56" s="211"/>
      <c r="J56" s="211"/>
      <c r="K56" s="211"/>
    </row>
    <row r="57" spans="1:11" ht="15" customHeight="1">
      <c r="A57" s="140"/>
      <c r="B57" s="435" t="s">
        <v>468</v>
      </c>
      <c r="C57" s="436">
        <f>IF('CLIENTES COFRE INTELIGENTE'!I45&gt;0,'CLIENTES COFRE INTELIGENTE'!I45,0)</f>
        <v>0</v>
      </c>
      <c r="D57" s="434" t="str">
        <f>IF(C57&gt;0,"saldo a recolher"," ")</f>
        <v xml:space="preserve"> </v>
      </c>
      <c r="E57" s="211"/>
      <c r="F57" s="211"/>
      <c r="G57" s="506"/>
      <c r="H57" s="211"/>
      <c r="I57" s="211"/>
      <c r="J57" s="211"/>
      <c r="K57" s="211"/>
    </row>
    <row r="58" spans="1:11" ht="15" customHeight="1">
      <c r="A58" s="141"/>
      <c r="B58" s="220"/>
      <c r="C58" s="216"/>
      <c r="D58" s="124" t="s">
        <v>12</v>
      </c>
      <c r="E58" s="211"/>
      <c r="F58" s="211"/>
      <c r="G58" s="211"/>
      <c r="H58" s="211"/>
      <c r="I58" s="211"/>
      <c r="J58" s="211"/>
      <c r="K58" s="211"/>
    </row>
    <row r="59" spans="1:11" ht="20.25" customHeight="1">
      <c r="A59" s="141"/>
      <c r="B59" s="215" t="s">
        <v>11</v>
      </c>
      <c r="C59" s="130">
        <f>SUM(C37:C58)</f>
        <v>0</v>
      </c>
      <c r="D59" s="161"/>
      <c r="E59" s="211"/>
      <c r="F59" s="211"/>
      <c r="G59" s="211"/>
      <c r="H59" s="211"/>
      <c r="I59" s="211"/>
      <c r="J59" s="211"/>
      <c r="K59" s="211"/>
    </row>
    <row r="60" spans="1:11" ht="15">
      <c r="A60" s="141"/>
      <c r="B60" s="217"/>
      <c r="C60" s="130"/>
      <c r="D60" s="125"/>
      <c r="E60" s="211"/>
      <c r="F60" s="211"/>
      <c r="G60" s="211"/>
      <c r="H60" s="211"/>
      <c r="I60" s="211"/>
      <c r="J60" s="211"/>
      <c r="K60" s="211"/>
    </row>
    <row r="61" spans="1:11" ht="15">
      <c r="A61" s="218"/>
      <c r="B61" s="574" t="s">
        <v>33</v>
      </c>
      <c r="C61" s="575">
        <f>SUM(C59,C35,C27,D27)</f>
        <v>0</v>
      </c>
      <c r="D61" s="126"/>
      <c r="F61" s="22" t="s">
        <v>12</v>
      </c>
    </row>
    <row r="62" spans="1:11" ht="16.5" customHeight="1" thickBot="1">
      <c r="A62" s="85"/>
      <c r="B62" s="61"/>
      <c r="C62" s="86"/>
      <c r="D62" s="126"/>
    </row>
    <row r="63" spans="1:11" ht="15" customHeight="1" thickBot="1">
      <c r="A63" s="87" t="s">
        <v>34</v>
      </c>
      <c r="B63" s="88"/>
      <c r="C63" s="89">
        <f>C61-C8</f>
        <v>0</v>
      </c>
      <c r="D63" s="97"/>
    </row>
    <row r="64" spans="1:11" ht="15">
      <c r="A64" s="90"/>
      <c r="B64" s="61"/>
      <c r="C64" s="62"/>
      <c r="D64" s="152"/>
    </row>
    <row r="65" spans="1:3">
      <c r="A65" s="51"/>
      <c r="B65" s="41"/>
    </row>
    <row r="66" spans="1:3">
      <c r="A66" s="43"/>
      <c r="B66" s="23"/>
    </row>
    <row r="70" spans="1:3">
      <c r="C70" s="52"/>
    </row>
    <row r="72" spans="1:3">
      <c r="A72" s="46" t="s">
        <v>12</v>
      </c>
    </row>
    <row r="77" spans="1:3">
      <c r="A77" s="170"/>
    </row>
    <row r="110" spans="2:3">
      <c r="B110" s="48"/>
      <c r="C110" s="22"/>
    </row>
    <row r="116" spans="1:3">
      <c r="A116" s="49"/>
      <c r="C116" s="22"/>
    </row>
    <row r="117" spans="1:3">
      <c r="A117" s="49"/>
      <c r="C117" s="22"/>
    </row>
    <row r="118" spans="1:3">
      <c r="A118" s="49"/>
      <c r="C118" s="22"/>
    </row>
    <row r="235" spans="1:3">
      <c r="A235" s="46" t="s">
        <v>39</v>
      </c>
      <c r="B235" s="22"/>
      <c r="C235" s="22"/>
    </row>
    <row r="271" spans="1:3" ht="13.5" thickBot="1">
      <c r="A271" s="22"/>
      <c r="C271" s="22"/>
    </row>
    <row r="272" spans="1:3" ht="13.5" thickBot="1">
      <c r="A272" s="22"/>
      <c r="B272" s="45">
        <f>10169225.81+423936.63-10593067.5-94.94</f>
        <v>1.3411067811830435E-9</v>
      </c>
      <c r="C272" s="22"/>
    </row>
    <row r="273" spans="1:3" ht="13.5" thickBot="1">
      <c r="A273" s="22"/>
      <c r="B273" s="45">
        <f>6063327.77+195598.05-6258906.42-19.4</f>
        <v>-5.5879212368381559E-10</v>
      </c>
      <c r="C273" s="22"/>
    </row>
    <row r="274" spans="1:3" ht="13.5" thickBot="1">
      <c r="A274" s="22"/>
      <c r="B274" s="45">
        <f>6539981.86+274686.92-6814668.78</f>
        <v>0</v>
      </c>
      <c r="C274" s="22"/>
    </row>
  </sheetData>
  <phoneticPr fontId="0" type="noConversion"/>
  <printOptions horizontalCentered="1" verticalCentered="1"/>
  <pageMargins left="0.19685039370078741" right="0.19685039370078741" top="0.19685039370078741" bottom="0.19685039370078741" header="0.31496062992125984" footer="0.11811023622047245"/>
  <pageSetup paperSize="9" scale="76" orientation="portrait" r:id="rId1"/>
  <headerFooter alignWithMargins="0"/>
  <drawing r:id="rId2"/>
  <picture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A1:M50"/>
  <sheetViews>
    <sheetView showGridLines="0" zoomScaleNormal="100" workbookViewId="0">
      <selection activeCell="B3" sqref="B3"/>
    </sheetView>
  </sheetViews>
  <sheetFormatPr defaultRowHeight="12.75"/>
  <cols>
    <col min="3" max="3" width="11.5703125" customWidth="1"/>
    <col min="10" max="10" width="17.7109375" customWidth="1"/>
  </cols>
  <sheetData>
    <row r="1" spans="1:10" ht="13.5" thickBot="1"/>
    <row r="2" spans="1:10" ht="16.5" thickTop="1">
      <c r="A2" s="107"/>
      <c r="B2" s="108"/>
      <c r="C2" s="108"/>
      <c r="D2" s="109"/>
      <c r="E2" s="110"/>
      <c r="F2" s="110"/>
      <c r="G2" s="110"/>
      <c r="H2" s="110"/>
      <c r="I2" s="110"/>
      <c r="J2" s="111"/>
    </row>
    <row r="3" spans="1:10" ht="15">
      <c r="A3" s="112"/>
      <c r="B3" s="113"/>
      <c r="C3" s="113"/>
      <c r="D3" s="4"/>
      <c r="E3" s="4"/>
      <c r="F3" s="4"/>
      <c r="G3" s="4"/>
      <c r="H3" s="4"/>
      <c r="I3" s="4"/>
      <c r="J3" s="114"/>
    </row>
    <row r="4" spans="1:10" ht="15.75">
      <c r="A4" s="115"/>
      <c r="B4" s="4" t="s">
        <v>0</v>
      </c>
      <c r="C4" s="4"/>
      <c r="D4" s="753" t="s">
        <v>1</v>
      </c>
      <c r="E4" s="753"/>
      <c r="F4" s="753"/>
      <c r="G4" s="753"/>
      <c r="H4" s="753"/>
      <c r="I4" s="753"/>
      <c r="J4" s="754"/>
    </row>
    <row r="5" spans="1:10" ht="34.5">
      <c r="A5" s="755"/>
      <c r="B5" s="756"/>
      <c r="C5" s="756"/>
      <c r="D5" s="756"/>
      <c r="E5" s="757"/>
      <c r="F5" s="757"/>
      <c r="G5" s="757"/>
      <c r="H5" s="757"/>
      <c r="I5" s="757"/>
      <c r="J5" s="116"/>
    </row>
    <row r="6" spans="1:10">
      <c r="A6" s="115"/>
      <c r="B6" s="4"/>
      <c r="C6" s="4"/>
      <c r="D6" s="4"/>
      <c r="E6" s="4"/>
      <c r="F6" s="4" t="s">
        <v>47</v>
      </c>
      <c r="G6" s="4"/>
      <c r="H6" s="4"/>
      <c r="I6" s="4"/>
      <c r="J6" s="114"/>
    </row>
    <row r="7" spans="1:10" ht="15.75" customHeight="1">
      <c r="A7" s="758" t="s">
        <v>9</v>
      </c>
      <c r="B7" s="758"/>
      <c r="C7" s="758"/>
      <c r="D7" s="758"/>
      <c r="E7" s="758"/>
      <c r="F7" s="758"/>
      <c r="G7" s="758"/>
      <c r="H7" s="758"/>
      <c r="I7" s="758"/>
      <c r="J7" s="758"/>
    </row>
    <row r="8" spans="1:10" ht="14.25" customHeight="1">
      <c r="A8" s="3"/>
      <c r="B8" s="750" t="s">
        <v>2</v>
      </c>
      <c r="C8" s="750"/>
      <c r="D8" s="750"/>
      <c r="E8" s="751" t="s">
        <v>92</v>
      </c>
      <c r="F8" s="752"/>
      <c r="G8" s="750" t="s">
        <v>4</v>
      </c>
      <c r="H8" s="750"/>
      <c r="I8" s="750"/>
      <c r="J8" s="750"/>
    </row>
    <row r="9" spans="1:10" ht="13.5" customHeight="1">
      <c r="A9" s="3"/>
      <c r="B9" s="759">
        <v>0</v>
      </c>
      <c r="C9" s="751"/>
      <c r="D9" s="752"/>
      <c r="E9" s="760">
        <v>1</v>
      </c>
      <c r="F9" s="761"/>
      <c r="G9" s="762">
        <f t="shared" ref="G9:G14" si="0">B9*E9*1000</f>
        <v>0</v>
      </c>
      <c r="H9" s="760"/>
      <c r="I9" s="760"/>
      <c r="J9" s="761"/>
    </row>
    <row r="10" spans="1:10">
      <c r="A10" s="3"/>
      <c r="B10" s="759">
        <v>0</v>
      </c>
      <c r="C10" s="751"/>
      <c r="D10" s="752"/>
      <c r="E10" s="760">
        <v>0.5</v>
      </c>
      <c r="F10" s="761"/>
      <c r="G10" s="762">
        <f t="shared" si="0"/>
        <v>0</v>
      </c>
      <c r="H10" s="760"/>
      <c r="I10" s="760"/>
      <c r="J10" s="761"/>
    </row>
    <row r="11" spans="1:10">
      <c r="A11" s="3"/>
      <c r="B11" s="759">
        <v>0</v>
      </c>
      <c r="C11" s="751"/>
      <c r="D11" s="752"/>
      <c r="E11" s="760">
        <v>0.25</v>
      </c>
      <c r="F11" s="761"/>
      <c r="G11" s="762">
        <f t="shared" si="0"/>
        <v>0</v>
      </c>
      <c r="H11" s="760"/>
      <c r="I11" s="760"/>
      <c r="J11" s="761"/>
    </row>
    <row r="12" spans="1:10">
      <c r="A12" s="3"/>
      <c r="B12" s="759">
        <v>0</v>
      </c>
      <c r="C12" s="751"/>
      <c r="D12" s="752"/>
      <c r="E12" s="760">
        <v>0.1</v>
      </c>
      <c r="F12" s="761"/>
      <c r="G12" s="762">
        <f t="shared" si="0"/>
        <v>0</v>
      </c>
      <c r="H12" s="760"/>
      <c r="I12" s="760"/>
      <c r="J12" s="761"/>
    </row>
    <row r="13" spans="1:10">
      <c r="A13" s="3"/>
      <c r="B13" s="759">
        <v>0</v>
      </c>
      <c r="C13" s="751"/>
      <c r="D13" s="752"/>
      <c r="E13" s="760">
        <v>0.05</v>
      </c>
      <c r="F13" s="761"/>
      <c r="G13" s="762">
        <f t="shared" si="0"/>
        <v>0</v>
      </c>
      <c r="H13" s="760"/>
      <c r="I13" s="760"/>
      <c r="J13" s="761"/>
    </row>
    <row r="14" spans="1:10">
      <c r="A14" s="3"/>
      <c r="B14" s="759">
        <v>0</v>
      </c>
      <c r="C14" s="751"/>
      <c r="D14" s="752"/>
      <c r="E14" s="760">
        <v>0.01</v>
      </c>
      <c r="F14" s="761"/>
      <c r="G14" s="762">
        <f t="shared" si="0"/>
        <v>0</v>
      </c>
      <c r="H14" s="760"/>
      <c r="I14" s="760"/>
      <c r="J14" s="761"/>
    </row>
    <row r="15" spans="1:10" ht="15.75">
      <c r="A15" s="4"/>
      <c r="B15" s="765"/>
      <c r="C15" s="766"/>
      <c r="D15" s="767"/>
      <c r="E15" s="311"/>
      <c r="F15" s="312"/>
      <c r="G15" s="768">
        <f>SUM(G9:G14)</f>
        <v>0</v>
      </c>
      <c r="H15" s="769"/>
      <c r="I15" s="769"/>
      <c r="J15" s="770"/>
    </row>
    <row r="16" spans="1:10">
      <c r="A16" s="4"/>
      <c r="B16" s="4"/>
      <c r="C16" s="4"/>
      <c r="D16" s="4"/>
      <c r="E16" s="4"/>
      <c r="F16" s="4"/>
      <c r="G16" s="4"/>
      <c r="H16" s="4"/>
      <c r="I16" s="4"/>
      <c r="J16" s="119"/>
    </row>
    <row r="17" spans="1:13" ht="15.75">
      <c r="A17" s="758" t="s">
        <v>3</v>
      </c>
      <c r="B17" s="758"/>
      <c r="C17" s="758"/>
      <c r="D17" s="758"/>
      <c r="E17" s="758"/>
      <c r="F17" s="758"/>
      <c r="G17" s="758"/>
      <c r="H17" s="758"/>
      <c r="I17" s="758"/>
      <c r="J17" s="758"/>
    </row>
    <row r="18" spans="1:13">
      <c r="A18" s="3"/>
      <c r="B18" s="750"/>
      <c r="C18" s="750"/>
      <c r="D18" s="750"/>
      <c r="E18" s="751" t="s">
        <v>92</v>
      </c>
      <c r="F18" s="752"/>
      <c r="G18" s="759" t="s">
        <v>4</v>
      </c>
      <c r="H18" s="751"/>
      <c r="I18" s="751"/>
      <c r="J18" s="752"/>
    </row>
    <row r="19" spans="1:13">
      <c r="A19" s="3"/>
      <c r="B19" s="759"/>
      <c r="C19" s="751"/>
      <c r="D19" s="752"/>
      <c r="E19" s="760">
        <v>1</v>
      </c>
      <c r="F19" s="761"/>
      <c r="G19" s="762">
        <f>B19*E19*1000</f>
        <v>0</v>
      </c>
      <c r="H19" s="763"/>
      <c r="I19" s="763"/>
      <c r="J19" s="764"/>
    </row>
    <row r="20" spans="1:13">
      <c r="A20" s="3" t="s">
        <v>5</v>
      </c>
      <c r="B20" s="759"/>
      <c r="C20" s="751"/>
      <c r="D20" s="752"/>
      <c r="E20" s="760">
        <v>0.5</v>
      </c>
      <c r="F20" s="761"/>
      <c r="G20" s="762">
        <f>B20*E20*1000</f>
        <v>0</v>
      </c>
      <c r="H20" s="763"/>
      <c r="I20" s="763"/>
      <c r="J20" s="764"/>
    </row>
    <row r="21" spans="1:13" ht="15" customHeight="1">
      <c r="A21" s="3"/>
      <c r="B21" s="759"/>
      <c r="C21" s="751"/>
      <c r="D21" s="752"/>
      <c r="E21" s="760">
        <v>0.25</v>
      </c>
      <c r="F21" s="761"/>
      <c r="G21" s="762">
        <f>B21*E21*1000</f>
        <v>0</v>
      </c>
      <c r="H21" s="763"/>
      <c r="I21" s="763"/>
      <c r="J21" s="764"/>
    </row>
    <row r="22" spans="1:13" ht="13.5" customHeight="1">
      <c r="A22" s="3"/>
      <c r="B22" s="759"/>
      <c r="C22" s="751"/>
      <c r="D22" s="752"/>
      <c r="E22" s="760">
        <v>0.1</v>
      </c>
      <c r="F22" s="761"/>
      <c r="G22" s="762">
        <f>B22*E22*1000</f>
        <v>0</v>
      </c>
      <c r="H22" s="763"/>
      <c r="I22" s="763"/>
      <c r="J22" s="764"/>
    </row>
    <row r="23" spans="1:13" ht="13.5" customHeight="1">
      <c r="A23" s="3"/>
      <c r="B23" s="771"/>
      <c r="C23" s="772"/>
      <c r="D23" s="773"/>
      <c r="E23" s="760">
        <v>0.05</v>
      </c>
      <c r="F23" s="761"/>
      <c r="G23" s="762">
        <f>B23*E23*1000</f>
        <v>0</v>
      </c>
      <c r="H23" s="763"/>
      <c r="I23" s="763"/>
      <c r="J23" s="764"/>
    </row>
    <row r="24" spans="1:13" ht="15" customHeight="1">
      <c r="A24" s="3"/>
      <c r="B24" s="775"/>
      <c r="C24" s="776"/>
      <c r="D24" s="777"/>
      <c r="E24" s="778"/>
      <c r="F24" s="779"/>
      <c r="G24" s="780">
        <f>SUM(G19:G23)</f>
        <v>0</v>
      </c>
      <c r="H24" s="781"/>
      <c r="I24" s="781"/>
      <c r="J24" s="782"/>
      <c r="K24" s="132"/>
    </row>
    <row r="25" spans="1:13" ht="15.75" hidden="1" customHeight="1">
      <c r="A25" s="3"/>
      <c r="B25" s="783"/>
      <c r="C25" s="784"/>
      <c r="D25" s="785"/>
      <c r="E25" s="117"/>
      <c r="F25" s="118"/>
      <c r="G25" s="786">
        <f>SUM(G19:G24)</f>
        <v>0</v>
      </c>
      <c r="H25" s="787"/>
      <c r="I25" s="787"/>
      <c r="J25" s="788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3" ht="15.75">
      <c r="A27" s="789" t="s">
        <v>6</v>
      </c>
      <c r="B27" s="789"/>
      <c r="C27" s="789"/>
      <c r="D27" s="789"/>
      <c r="E27" s="789"/>
      <c r="F27" s="789"/>
      <c r="G27" s="789"/>
      <c r="H27" s="789"/>
      <c r="I27" s="789"/>
      <c r="J27" s="789"/>
    </row>
    <row r="28" spans="1:13" ht="14.25" customHeight="1">
      <c r="A28" s="3"/>
      <c r="B28" s="750"/>
      <c r="C28" s="750"/>
      <c r="D28" s="750"/>
      <c r="E28" s="751" t="s">
        <v>92</v>
      </c>
      <c r="F28" s="752"/>
      <c r="G28" s="750" t="s">
        <v>4</v>
      </c>
      <c r="H28" s="750"/>
      <c r="I28" s="750"/>
      <c r="J28" s="750"/>
    </row>
    <row r="29" spans="1:13">
      <c r="A29" s="3"/>
      <c r="B29" s="750"/>
      <c r="C29" s="750"/>
      <c r="D29" s="750"/>
      <c r="E29" s="761">
        <v>1</v>
      </c>
      <c r="F29" s="761"/>
      <c r="G29" s="774">
        <f t="shared" ref="G29:G34" si="1">B29*E29*1000</f>
        <v>0</v>
      </c>
      <c r="H29" s="774"/>
      <c r="I29" s="774"/>
      <c r="J29" s="774"/>
    </row>
    <row r="30" spans="1:13">
      <c r="A30" s="3"/>
      <c r="B30" s="750"/>
      <c r="C30" s="750"/>
      <c r="D30" s="750"/>
      <c r="E30" s="761">
        <v>0.5</v>
      </c>
      <c r="F30" s="761"/>
      <c r="G30" s="774">
        <f t="shared" si="1"/>
        <v>0</v>
      </c>
      <c r="H30" s="774"/>
      <c r="I30" s="774"/>
      <c r="J30" s="774"/>
    </row>
    <row r="31" spans="1:13">
      <c r="A31" s="3"/>
      <c r="B31" s="750"/>
      <c r="C31" s="750"/>
      <c r="D31" s="750"/>
      <c r="E31" s="761">
        <v>0.25</v>
      </c>
      <c r="F31" s="761"/>
      <c r="G31" s="774">
        <f t="shared" si="1"/>
        <v>0</v>
      </c>
      <c r="H31" s="774"/>
      <c r="I31" s="774"/>
      <c r="J31" s="774"/>
      <c r="L31" s="131"/>
    </row>
    <row r="32" spans="1:13">
      <c r="A32" s="3"/>
      <c r="B32" s="750"/>
      <c r="C32" s="750"/>
      <c r="D32" s="750"/>
      <c r="E32" s="761">
        <v>0.1</v>
      </c>
      <c r="F32" s="761"/>
      <c r="G32" s="774">
        <f t="shared" si="1"/>
        <v>0</v>
      </c>
      <c r="H32" s="774"/>
      <c r="I32" s="774"/>
      <c r="J32" s="774"/>
      <c r="L32" s="131"/>
      <c r="M32" s="132"/>
    </row>
    <row r="33" spans="1:10">
      <c r="A33" s="3"/>
      <c r="B33" s="790"/>
      <c r="C33" s="790"/>
      <c r="D33" s="790"/>
      <c r="E33" s="761">
        <v>0.05</v>
      </c>
      <c r="F33" s="761"/>
      <c r="G33" s="774">
        <f t="shared" si="1"/>
        <v>0</v>
      </c>
      <c r="H33" s="774"/>
      <c r="I33" s="774"/>
      <c r="J33" s="774"/>
    </row>
    <row r="34" spans="1:10">
      <c r="A34" s="3"/>
      <c r="B34" s="792"/>
      <c r="C34" s="792"/>
      <c r="D34" s="792"/>
      <c r="E34" s="761">
        <v>0.01</v>
      </c>
      <c r="F34" s="761"/>
      <c r="G34" s="774">
        <f t="shared" si="1"/>
        <v>0</v>
      </c>
      <c r="H34" s="774"/>
      <c r="I34" s="774"/>
      <c r="J34" s="774"/>
    </row>
    <row r="35" spans="1:10" ht="15.75">
      <c r="A35" s="3"/>
      <c r="B35" s="793"/>
      <c r="C35" s="793"/>
      <c r="D35" s="793"/>
      <c r="E35" s="313"/>
      <c r="F35" s="312"/>
      <c r="G35" s="794">
        <f>SUM(G29:G34)</f>
        <v>0</v>
      </c>
      <c r="H35" s="794"/>
      <c r="I35" s="794"/>
      <c r="J35" s="794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ht="15.75">
      <c r="A37" s="789" t="s">
        <v>7</v>
      </c>
      <c r="B37" s="789"/>
      <c r="C37" s="789"/>
      <c r="D37" s="789"/>
      <c r="E37" s="789"/>
      <c r="F37" s="789"/>
      <c r="G37" s="789"/>
      <c r="H37" s="789"/>
      <c r="I37" s="789"/>
      <c r="J37" s="789"/>
    </row>
    <row r="38" spans="1:10">
      <c r="A38" s="3"/>
      <c r="B38" s="750" t="s">
        <v>2</v>
      </c>
      <c r="C38" s="750"/>
      <c r="D38" s="750"/>
      <c r="E38" s="751" t="s">
        <v>92</v>
      </c>
      <c r="F38" s="752"/>
      <c r="G38" s="750" t="s">
        <v>4</v>
      </c>
      <c r="H38" s="750"/>
      <c r="I38" s="750"/>
      <c r="J38" s="750"/>
    </row>
    <row r="39" spans="1:10" ht="13.5" customHeight="1">
      <c r="A39" s="3"/>
      <c r="B39" s="759">
        <f t="shared" ref="B39:B44" si="2">B9+B19-B29</f>
        <v>0</v>
      </c>
      <c r="C39" s="751"/>
      <c r="D39" s="752"/>
      <c r="E39" s="791">
        <v>1</v>
      </c>
      <c r="F39" s="791"/>
      <c r="G39" s="774">
        <f t="shared" ref="G39:G44" si="3">B39*E39*1000</f>
        <v>0</v>
      </c>
      <c r="H39" s="774"/>
      <c r="I39" s="774"/>
      <c r="J39" s="774"/>
    </row>
    <row r="40" spans="1:10">
      <c r="A40" s="3"/>
      <c r="B40" s="759">
        <f t="shared" si="2"/>
        <v>0</v>
      </c>
      <c r="C40" s="751"/>
      <c r="D40" s="752"/>
      <c r="E40" s="791">
        <v>0.5</v>
      </c>
      <c r="F40" s="791"/>
      <c r="G40" s="774">
        <f t="shared" si="3"/>
        <v>0</v>
      </c>
      <c r="H40" s="774"/>
      <c r="I40" s="774"/>
      <c r="J40" s="774"/>
    </row>
    <row r="41" spans="1:10">
      <c r="A41" s="3"/>
      <c r="B41" s="759">
        <f t="shared" si="2"/>
        <v>0</v>
      </c>
      <c r="C41" s="751"/>
      <c r="D41" s="752"/>
      <c r="E41" s="791">
        <v>0.25</v>
      </c>
      <c r="F41" s="791"/>
      <c r="G41" s="774">
        <f t="shared" si="3"/>
        <v>0</v>
      </c>
      <c r="H41" s="774"/>
      <c r="I41" s="774"/>
      <c r="J41" s="774"/>
    </row>
    <row r="42" spans="1:10">
      <c r="A42" s="3"/>
      <c r="B42" s="759">
        <f t="shared" si="2"/>
        <v>0</v>
      </c>
      <c r="C42" s="751"/>
      <c r="D42" s="752"/>
      <c r="E42" s="791">
        <v>0.1</v>
      </c>
      <c r="F42" s="791"/>
      <c r="G42" s="774">
        <f t="shared" si="3"/>
        <v>0</v>
      </c>
      <c r="H42" s="774"/>
      <c r="I42" s="774"/>
      <c r="J42" s="774"/>
    </row>
    <row r="43" spans="1:10">
      <c r="A43" s="3"/>
      <c r="B43" s="759">
        <f t="shared" si="2"/>
        <v>0</v>
      </c>
      <c r="C43" s="751"/>
      <c r="D43" s="752"/>
      <c r="E43" s="791">
        <v>0.05</v>
      </c>
      <c r="F43" s="791"/>
      <c r="G43" s="774">
        <f t="shared" si="3"/>
        <v>0</v>
      </c>
      <c r="H43" s="774"/>
      <c r="I43" s="774"/>
      <c r="J43" s="774"/>
    </row>
    <row r="44" spans="1:10">
      <c r="A44" s="3"/>
      <c r="B44" s="759">
        <f t="shared" si="2"/>
        <v>0</v>
      </c>
      <c r="C44" s="751"/>
      <c r="D44" s="752"/>
      <c r="E44" s="791">
        <v>0.01</v>
      </c>
      <c r="F44" s="791"/>
      <c r="G44" s="774">
        <f t="shared" si="3"/>
        <v>0</v>
      </c>
      <c r="H44" s="774"/>
      <c r="I44" s="774"/>
      <c r="J44" s="774"/>
    </row>
    <row r="45" spans="1:10" ht="15.75">
      <c r="A45" s="3"/>
      <c r="B45" s="797"/>
      <c r="C45" s="797"/>
      <c r="D45" s="797"/>
      <c r="E45" s="117"/>
      <c r="F45" s="118"/>
      <c r="G45" s="798">
        <f>SUM(G39:J44)</f>
        <v>0</v>
      </c>
      <c r="H45" s="798"/>
      <c r="I45" s="798"/>
      <c r="J45" s="798"/>
    </row>
    <row r="46" spans="1:10">
      <c r="A46" s="3" t="s">
        <v>12</v>
      </c>
      <c r="B46" s="3"/>
      <c r="C46" s="3"/>
      <c r="D46" s="3"/>
      <c r="E46" s="3"/>
      <c r="F46" s="3"/>
      <c r="G46" s="3"/>
      <c r="H46" s="3"/>
      <c r="I46" s="3"/>
      <c r="J46" s="3"/>
    </row>
    <row r="47" spans="1:10" ht="15.75">
      <c r="A47" s="3"/>
      <c r="B47" s="799" t="s">
        <v>369</v>
      </c>
      <c r="C47" s="799"/>
      <c r="D47" s="799"/>
      <c r="E47" s="799">
        <f>B45</f>
        <v>0</v>
      </c>
      <c r="F47" s="799"/>
      <c r="G47" s="3"/>
      <c r="H47" s="3"/>
      <c r="I47" s="3"/>
      <c r="J47" s="3"/>
    </row>
    <row r="48" spans="1:10" ht="15.75">
      <c r="A48" s="3"/>
      <c r="B48" s="795" t="s">
        <v>8</v>
      </c>
      <c r="C48" s="795"/>
      <c r="D48" s="795"/>
      <c r="E48" s="796">
        <f>G45</f>
        <v>0</v>
      </c>
      <c r="F48" s="796"/>
      <c r="G48" s="3"/>
      <c r="H48" s="3"/>
      <c r="I48" s="3"/>
      <c r="J48" s="3"/>
    </row>
    <row r="49" spans="1:10">
      <c r="A49" s="3" t="s">
        <v>12</v>
      </c>
      <c r="B49" s="3"/>
      <c r="C49" s="3"/>
      <c r="D49" s="3"/>
      <c r="E49" s="3"/>
      <c r="F49" s="3"/>
      <c r="G49" s="3" t="s">
        <v>12</v>
      </c>
      <c r="H49" s="3"/>
      <c r="I49" s="3"/>
      <c r="J49" s="3"/>
    </row>
    <row r="50" spans="1:10">
      <c r="A50" s="3"/>
      <c r="B50" s="3"/>
      <c r="C50" s="3"/>
      <c r="D50" s="3"/>
      <c r="E50" s="3"/>
      <c r="F50" s="120"/>
      <c r="G50" s="120"/>
      <c r="H50" s="120"/>
      <c r="I50" s="120"/>
      <c r="J50" s="3"/>
    </row>
  </sheetData>
  <mergeCells count="103">
    <mergeCell ref="B48:D48"/>
    <mergeCell ref="E48:F48"/>
    <mergeCell ref="B45:D45"/>
    <mergeCell ref="G45:J45"/>
    <mergeCell ref="B47:D47"/>
    <mergeCell ref="B42:D42"/>
    <mergeCell ref="E42:F42"/>
    <mergeCell ref="G42:J42"/>
    <mergeCell ref="E47:F47"/>
    <mergeCell ref="B44:D44"/>
    <mergeCell ref="E44:F44"/>
    <mergeCell ref="G44:J44"/>
    <mergeCell ref="B43:D43"/>
    <mergeCell ref="B39:D39"/>
    <mergeCell ref="E39:F39"/>
    <mergeCell ref="G39:J39"/>
    <mergeCell ref="B40:D40"/>
    <mergeCell ref="E43:F43"/>
    <mergeCell ref="G43:J43"/>
    <mergeCell ref="E40:F40"/>
    <mergeCell ref="G40:J40"/>
    <mergeCell ref="B34:D34"/>
    <mergeCell ref="E34:F34"/>
    <mergeCell ref="G34:J34"/>
    <mergeCell ref="B41:D41"/>
    <mergeCell ref="E41:F41"/>
    <mergeCell ref="G41:J41"/>
    <mergeCell ref="B35:D35"/>
    <mergeCell ref="G35:J35"/>
    <mergeCell ref="A37:J37"/>
    <mergeCell ref="B38:D38"/>
    <mergeCell ref="E38:F38"/>
    <mergeCell ref="G38:J38"/>
    <mergeCell ref="B32:D32"/>
    <mergeCell ref="E32:F32"/>
    <mergeCell ref="G32:J32"/>
    <mergeCell ref="B33:D33"/>
    <mergeCell ref="E33:F33"/>
    <mergeCell ref="G33:J33"/>
    <mergeCell ref="B30:D30"/>
    <mergeCell ref="E30:F30"/>
    <mergeCell ref="G30:J30"/>
    <mergeCell ref="B31:D31"/>
    <mergeCell ref="E31:F31"/>
    <mergeCell ref="G31:J31"/>
    <mergeCell ref="B28:D28"/>
    <mergeCell ref="E28:F28"/>
    <mergeCell ref="G28:J28"/>
    <mergeCell ref="B29:D29"/>
    <mergeCell ref="E29:F29"/>
    <mergeCell ref="G29:J29"/>
    <mergeCell ref="B24:D24"/>
    <mergeCell ref="E24:F24"/>
    <mergeCell ref="G24:J24"/>
    <mergeCell ref="B25:D25"/>
    <mergeCell ref="G25:J25"/>
    <mergeCell ref="A27:J27"/>
    <mergeCell ref="B22:D22"/>
    <mergeCell ref="E22:F22"/>
    <mergeCell ref="G22:J22"/>
    <mergeCell ref="B23:D23"/>
    <mergeCell ref="E23:F23"/>
    <mergeCell ref="G23:J23"/>
    <mergeCell ref="B20:D20"/>
    <mergeCell ref="E20:F20"/>
    <mergeCell ref="G20:J20"/>
    <mergeCell ref="B21:D21"/>
    <mergeCell ref="E21:F21"/>
    <mergeCell ref="G21:J21"/>
    <mergeCell ref="B18:D18"/>
    <mergeCell ref="E18:F18"/>
    <mergeCell ref="G18:J18"/>
    <mergeCell ref="B19:D19"/>
    <mergeCell ref="E19:F19"/>
    <mergeCell ref="G19:J19"/>
    <mergeCell ref="B14:D14"/>
    <mergeCell ref="E14:F14"/>
    <mergeCell ref="G14:J14"/>
    <mergeCell ref="B15:D15"/>
    <mergeCell ref="G15:J15"/>
    <mergeCell ref="A17:J17"/>
    <mergeCell ref="B12:D12"/>
    <mergeCell ref="E12:F12"/>
    <mergeCell ref="G12:J12"/>
    <mergeCell ref="B13:D13"/>
    <mergeCell ref="E13:F13"/>
    <mergeCell ref="G13:J13"/>
    <mergeCell ref="G9:J9"/>
    <mergeCell ref="B10:D10"/>
    <mergeCell ref="E10:F10"/>
    <mergeCell ref="G10:J10"/>
    <mergeCell ref="B11:D11"/>
    <mergeCell ref="E11:F11"/>
    <mergeCell ref="G11:J11"/>
    <mergeCell ref="B8:D8"/>
    <mergeCell ref="E8:F8"/>
    <mergeCell ref="G8:J8"/>
    <mergeCell ref="D4:J4"/>
    <mergeCell ref="A5:D5"/>
    <mergeCell ref="E5:I5"/>
    <mergeCell ref="A7:J7"/>
    <mergeCell ref="B9:D9"/>
    <mergeCell ref="E9:F9"/>
  </mergeCells>
  <phoneticPr fontId="36" type="noConversion"/>
  <pageMargins left="0.511811024" right="0.511811024" top="0.78740157499999996" bottom="0.78740157499999996" header="0.31496062000000002" footer="0.31496062000000002"/>
  <pageSetup paperSize="9" scale="9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F688"/>
  <sheetViews>
    <sheetView workbookViewId="0">
      <selection activeCell="H17" sqref="H17"/>
    </sheetView>
  </sheetViews>
  <sheetFormatPr defaultRowHeight="12.75"/>
  <cols>
    <col min="1" max="1" width="11" bestFit="1" customWidth="1"/>
    <col min="2" max="2" width="49.28515625" style="305" bestFit="1" customWidth="1"/>
    <col min="3" max="3" width="14" style="302" bestFit="1" customWidth="1"/>
    <col min="5" max="5" width="15" bestFit="1" customWidth="1"/>
  </cols>
  <sheetData>
    <row r="1" spans="1:6">
      <c r="A1" t="s">
        <v>10</v>
      </c>
      <c r="B1" s="305" t="s">
        <v>416</v>
      </c>
      <c r="C1" s="302" t="s">
        <v>43</v>
      </c>
    </row>
    <row r="2" spans="1:6">
      <c r="A2">
        <f>'RECOLHIMENTO DE CLIENTES'!B6</f>
        <v>0</v>
      </c>
      <c r="B2" s="305" t="str">
        <f>'RECOLHIMENTO DE CLIENTES'!C6</f>
        <v/>
      </c>
      <c r="C2" s="302">
        <f>'RECOLHIMENTO DE CLIENTES'!D6</f>
        <v>0</v>
      </c>
    </row>
    <row r="3" spans="1:6">
      <c r="A3" s="530">
        <f>'RECOLHIMENTO DE CLIENTES'!B7</f>
        <v>0</v>
      </c>
      <c r="B3" s="305" t="str">
        <f>'RECOLHIMENTO DE CLIENTES'!C7</f>
        <v/>
      </c>
      <c r="C3" s="302">
        <f>'RECOLHIMENTO DE CLIENTES'!D7</f>
        <v>0</v>
      </c>
    </row>
    <row r="4" spans="1:6">
      <c r="A4" s="530">
        <f>'RECOLHIMENTO DE CLIENTES'!B8</f>
        <v>0</v>
      </c>
      <c r="B4" s="305" t="str">
        <f>'RECOLHIMENTO DE CLIENTES'!C8</f>
        <v/>
      </c>
      <c r="C4" s="302">
        <f>'RECOLHIMENTO DE CLIENTES'!D8</f>
        <v>0</v>
      </c>
    </row>
    <row r="5" spans="1:6">
      <c r="A5" s="530">
        <f>'RECOLHIMENTO DE CLIENTES'!B9</f>
        <v>0</v>
      </c>
      <c r="B5" s="305" t="str">
        <f>'RECOLHIMENTO DE CLIENTES'!C9</f>
        <v/>
      </c>
      <c r="C5" s="302">
        <f>'RECOLHIMENTO DE CLIENTES'!D9</f>
        <v>0</v>
      </c>
    </row>
    <row r="6" spans="1:6">
      <c r="A6" s="530">
        <f>'RECOLHIMENTO DE CLIENTES'!B10</f>
        <v>0</v>
      </c>
      <c r="B6" s="305" t="str">
        <f>'RECOLHIMENTO DE CLIENTES'!C10</f>
        <v/>
      </c>
      <c r="C6" s="302">
        <f>'RECOLHIMENTO DE CLIENTES'!D10</f>
        <v>0</v>
      </c>
    </row>
    <row r="7" spans="1:6">
      <c r="A7" s="530">
        <f>'RECOLHIMENTO DE CLIENTES'!B11</f>
        <v>0</v>
      </c>
      <c r="B7" s="305" t="str">
        <f>'RECOLHIMENTO DE CLIENTES'!C11</f>
        <v/>
      </c>
      <c r="C7" s="302">
        <f>'RECOLHIMENTO DE CLIENTES'!D11</f>
        <v>0</v>
      </c>
    </row>
    <row r="8" spans="1:6">
      <c r="A8" s="530">
        <f>'RECOLHIMENTO DE CLIENTES'!B12</f>
        <v>0</v>
      </c>
      <c r="B8" s="305" t="str">
        <f>'RECOLHIMENTO DE CLIENTES'!C12</f>
        <v/>
      </c>
      <c r="C8" s="302">
        <f>'RECOLHIMENTO DE CLIENTES'!D12</f>
        <v>0</v>
      </c>
    </row>
    <row r="9" spans="1:6">
      <c r="A9" s="530">
        <f>'RECOLHIMENTO DE CLIENTES'!B13</f>
        <v>0</v>
      </c>
      <c r="B9" s="305" t="str">
        <f>'RECOLHIMENTO DE CLIENTES'!C13</f>
        <v/>
      </c>
      <c r="C9" s="302">
        <f>'RECOLHIMENTO DE CLIENTES'!D13</f>
        <v>0</v>
      </c>
    </row>
    <row r="10" spans="1:6">
      <c r="A10" s="530">
        <f>'RECOLHIMENTO DE CLIENTES'!B14</f>
        <v>0</v>
      </c>
      <c r="B10" s="305" t="str">
        <f>'RECOLHIMENTO DE CLIENTES'!C14</f>
        <v/>
      </c>
      <c r="C10" s="302">
        <f>'RECOLHIMENTO DE CLIENTES'!D14</f>
        <v>0</v>
      </c>
    </row>
    <row r="11" spans="1:6">
      <c r="A11" s="530">
        <f>'RECOLHIMENTO DE CLIENTES'!B15</f>
        <v>0</v>
      </c>
      <c r="B11" s="305" t="str">
        <f>'RECOLHIMENTO DE CLIENTES'!C15</f>
        <v/>
      </c>
      <c r="C11" s="302">
        <f>'RECOLHIMENTO DE CLIENTES'!D15</f>
        <v>0</v>
      </c>
      <c r="E11" s="303" t="s">
        <v>416</v>
      </c>
      <c r="F11" s="303" t="s">
        <v>43</v>
      </c>
    </row>
    <row r="12" spans="1:6">
      <c r="A12" s="530">
        <f>'RECOLHIMENTO DE CLIENTES'!B16</f>
        <v>0</v>
      </c>
      <c r="B12" s="305" t="str">
        <f>'RECOLHIMENTO DE CLIENTES'!C16</f>
        <v/>
      </c>
      <c r="C12" s="302">
        <f>'RECOLHIMENTO DE CLIENTES'!D16</f>
        <v>0</v>
      </c>
      <c r="E12" s="303" t="s">
        <v>417</v>
      </c>
      <c r="F12" s="303" t="s">
        <v>418</v>
      </c>
    </row>
    <row r="13" spans="1:6">
      <c r="A13" s="530">
        <f>'RECOLHIMENTO DE CLIENTES'!B17</f>
        <v>0</v>
      </c>
      <c r="B13" s="305" t="str">
        <f>'RECOLHIMENTO DE CLIENTES'!C17</f>
        <v/>
      </c>
      <c r="C13" s="302">
        <f>'RECOLHIMENTO DE CLIENTES'!D17</f>
        <v>0</v>
      </c>
    </row>
    <row r="14" spans="1:6">
      <c r="A14" s="530">
        <f>'RECOLHIMENTO DE CLIENTES'!B18</f>
        <v>0</v>
      </c>
      <c r="B14" s="305" t="str">
        <f>'RECOLHIMENTO DE CLIENTES'!C18</f>
        <v/>
      </c>
      <c r="C14" s="302">
        <f>'RECOLHIMENTO DE CLIENTES'!D18</f>
        <v>0</v>
      </c>
    </row>
    <row r="15" spans="1:6">
      <c r="A15" s="530">
        <f>'RECOLHIMENTO DE CLIENTES'!B19</f>
        <v>0</v>
      </c>
      <c r="B15" s="305" t="str">
        <f>'RECOLHIMENTO DE CLIENTES'!C19</f>
        <v/>
      </c>
      <c r="C15" s="302">
        <f>'RECOLHIMENTO DE CLIENTES'!D19</f>
        <v>0</v>
      </c>
    </row>
    <row r="16" spans="1:6">
      <c r="A16" s="530">
        <f>'RECOLHIMENTO DE CLIENTES'!B20</f>
        <v>0</v>
      </c>
      <c r="B16" s="305" t="str">
        <f>'RECOLHIMENTO DE CLIENTES'!C20</f>
        <v/>
      </c>
      <c r="C16" s="302">
        <f>'RECOLHIMENTO DE CLIENTES'!D20</f>
        <v>0</v>
      </c>
    </row>
    <row r="17" spans="1:3">
      <c r="A17" s="530">
        <f>'RECOLHIMENTO DE CLIENTES'!B21</f>
        <v>0</v>
      </c>
      <c r="B17" s="305" t="str">
        <f>'RECOLHIMENTO DE CLIENTES'!C21</f>
        <v/>
      </c>
      <c r="C17" s="302">
        <f>'RECOLHIMENTO DE CLIENTES'!D21</f>
        <v>0</v>
      </c>
    </row>
    <row r="18" spans="1:3">
      <c r="A18" s="530">
        <f>'RECOLHIMENTO DE CLIENTES'!B22</f>
        <v>0</v>
      </c>
      <c r="B18" s="305" t="str">
        <f>'RECOLHIMENTO DE CLIENTES'!C22</f>
        <v/>
      </c>
      <c r="C18" s="302">
        <f>'RECOLHIMENTO DE CLIENTES'!D22</f>
        <v>0</v>
      </c>
    </row>
    <row r="19" spans="1:3">
      <c r="A19" s="530">
        <f>'RECOLHIMENTO DE CLIENTES'!B23</f>
        <v>0</v>
      </c>
      <c r="B19" s="305" t="str">
        <f>'RECOLHIMENTO DE CLIENTES'!C23</f>
        <v/>
      </c>
      <c r="C19" s="302">
        <f>'RECOLHIMENTO DE CLIENTES'!D23</f>
        <v>0</v>
      </c>
    </row>
    <row r="20" spans="1:3">
      <c r="A20" s="530">
        <f>'RECOLHIMENTO DE CLIENTES'!B24</f>
        <v>0</v>
      </c>
      <c r="B20" s="305" t="str">
        <f>'RECOLHIMENTO DE CLIENTES'!C24</f>
        <v/>
      </c>
      <c r="C20" s="302">
        <f>'RECOLHIMENTO DE CLIENTES'!D24</f>
        <v>0</v>
      </c>
    </row>
    <row r="21" spans="1:3">
      <c r="A21" s="530">
        <f>'RECOLHIMENTO DE CLIENTES'!B25</f>
        <v>0</v>
      </c>
      <c r="B21" s="305" t="str">
        <f>'RECOLHIMENTO DE CLIENTES'!C25</f>
        <v/>
      </c>
      <c r="C21" s="302">
        <f>'RECOLHIMENTO DE CLIENTES'!D25</f>
        <v>0</v>
      </c>
    </row>
    <row r="22" spans="1:3">
      <c r="A22" s="530">
        <f>'RECOLHIMENTO DE CLIENTES'!B26</f>
        <v>0</v>
      </c>
      <c r="B22" s="305" t="str">
        <f>'RECOLHIMENTO DE CLIENTES'!C26</f>
        <v/>
      </c>
      <c r="C22" s="302">
        <f>'RECOLHIMENTO DE CLIENTES'!D26</f>
        <v>0</v>
      </c>
    </row>
    <row r="23" spans="1:3">
      <c r="A23" s="530">
        <f>'RECOLHIMENTO DE CLIENTES'!B27</f>
        <v>0</v>
      </c>
      <c r="B23" s="305" t="str">
        <f>'RECOLHIMENTO DE CLIENTES'!C27</f>
        <v/>
      </c>
      <c r="C23" s="302">
        <f>'RECOLHIMENTO DE CLIENTES'!D27</f>
        <v>0</v>
      </c>
    </row>
    <row r="24" spans="1:3">
      <c r="A24" s="530">
        <f>'RECOLHIMENTO DE CLIENTES'!B28</f>
        <v>0</v>
      </c>
      <c r="B24" s="305" t="str">
        <f>'RECOLHIMENTO DE CLIENTES'!C28</f>
        <v/>
      </c>
      <c r="C24" s="302">
        <f>'RECOLHIMENTO DE CLIENTES'!D28</f>
        <v>0</v>
      </c>
    </row>
    <row r="25" spans="1:3">
      <c r="A25" s="530">
        <f>'RECOLHIMENTO DE CLIENTES'!B29</f>
        <v>0</v>
      </c>
      <c r="B25" s="305" t="str">
        <f>'RECOLHIMENTO DE CLIENTES'!C29</f>
        <v/>
      </c>
      <c r="C25" s="302">
        <f>'RECOLHIMENTO DE CLIENTES'!D29</f>
        <v>0</v>
      </c>
    </row>
    <row r="26" spans="1:3">
      <c r="A26" s="530">
        <f>'RECOLHIMENTO DE CLIENTES'!B30</f>
        <v>0</v>
      </c>
      <c r="B26" s="305" t="str">
        <f>'RECOLHIMENTO DE CLIENTES'!C30</f>
        <v/>
      </c>
      <c r="C26" s="302">
        <f>'RECOLHIMENTO DE CLIENTES'!D30</f>
        <v>0</v>
      </c>
    </row>
    <row r="27" spans="1:3">
      <c r="A27" s="530">
        <f>'RECOLHIMENTO DE CLIENTES'!B31</f>
        <v>0</v>
      </c>
      <c r="B27" s="305" t="str">
        <f>'RECOLHIMENTO DE CLIENTES'!C31</f>
        <v/>
      </c>
      <c r="C27" s="302">
        <f>'RECOLHIMENTO DE CLIENTES'!D31</f>
        <v>0</v>
      </c>
    </row>
    <row r="28" spans="1:3">
      <c r="A28" s="530">
        <f>'RECOLHIMENTO DE CLIENTES'!B32</f>
        <v>0</v>
      </c>
      <c r="B28" s="305" t="str">
        <f>'RECOLHIMENTO DE CLIENTES'!C32</f>
        <v/>
      </c>
      <c r="C28" s="302">
        <f>'RECOLHIMENTO DE CLIENTES'!D32</f>
        <v>0</v>
      </c>
    </row>
    <row r="29" spans="1:3">
      <c r="A29" s="530">
        <f>'RECOLHIMENTO DE CLIENTES'!B33</f>
        <v>0</v>
      </c>
      <c r="B29" s="305" t="str">
        <f>'RECOLHIMENTO DE CLIENTES'!C33</f>
        <v/>
      </c>
      <c r="C29" s="302">
        <f>'RECOLHIMENTO DE CLIENTES'!D33</f>
        <v>0</v>
      </c>
    </row>
    <row r="30" spans="1:3">
      <c r="A30" s="530">
        <f>'RECOLHIMENTO DE CLIENTES'!B34</f>
        <v>0</v>
      </c>
      <c r="B30" s="305" t="str">
        <f>'RECOLHIMENTO DE CLIENTES'!C34</f>
        <v/>
      </c>
      <c r="C30" s="302">
        <f>'RECOLHIMENTO DE CLIENTES'!D34</f>
        <v>0</v>
      </c>
    </row>
    <row r="31" spans="1:3">
      <c r="A31" s="530">
        <f>'RECOLHIMENTO DE CLIENTES'!B35</f>
        <v>0</v>
      </c>
      <c r="B31" s="305" t="str">
        <f>'RECOLHIMENTO DE CLIENTES'!C35</f>
        <v/>
      </c>
      <c r="C31" s="302">
        <f>'RECOLHIMENTO DE CLIENTES'!D35</f>
        <v>0</v>
      </c>
    </row>
    <row r="32" spans="1:3">
      <c r="A32" s="530">
        <f>'RECOLHIMENTO DE CLIENTES'!B36</f>
        <v>0</v>
      </c>
      <c r="B32" s="305" t="str">
        <f>'RECOLHIMENTO DE CLIENTES'!C36</f>
        <v/>
      </c>
      <c r="C32" s="302">
        <f>'RECOLHIMENTO DE CLIENTES'!D36</f>
        <v>0</v>
      </c>
    </row>
    <row r="33" spans="1:3">
      <c r="A33" s="530">
        <f>'RECOLHIMENTO DE CLIENTES'!B37</f>
        <v>0</v>
      </c>
      <c r="B33" s="305" t="str">
        <f>'RECOLHIMENTO DE CLIENTES'!C37</f>
        <v/>
      </c>
      <c r="C33" s="302">
        <f>'RECOLHIMENTO DE CLIENTES'!D37</f>
        <v>0</v>
      </c>
    </row>
    <row r="34" spans="1:3">
      <c r="A34" s="530">
        <f>'RECOLHIMENTO DE CLIENTES'!B38</f>
        <v>0</v>
      </c>
      <c r="B34" s="305" t="str">
        <f>'RECOLHIMENTO DE CLIENTES'!C38</f>
        <v/>
      </c>
      <c r="C34" s="302">
        <f>'RECOLHIMENTO DE CLIENTES'!D38</f>
        <v>0</v>
      </c>
    </row>
    <row r="35" spans="1:3">
      <c r="A35" s="530">
        <f>'RECOLHIMENTO DE CLIENTES'!B39</f>
        <v>0</v>
      </c>
      <c r="B35" s="305" t="str">
        <f>'RECOLHIMENTO DE CLIENTES'!C39</f>
        <v/>
      </c>
      <c r="C35" s="302">
        <f>'RECOLHIMENTO DE CLIENTES'!D39</f>
        <v>0</v>
      </c>
    </row>
    <row r="36" spans="1:3">
      <c r="A36" s="530">
        <f>'RECOLHIMENTO DE CLIENTES'!B40</f>
        <v>0</v>
      </c>
      <c r="B36" s="305" t="str">
        <f>'RECOLHIMENTO DE CLIENTES'!C40</f>
        <v/>
      </c>
      <c r="C36" s="302">
        <f>'RECOLHIMENTO DE CLIENTES'!D40</f>
        <v>0</v>
      </c>
    </row>
    <row r="37" spans="1:3">
      <c r="A37" s="530">
        <f>'RECOLHIMENTO DE CLIENTES'!B41</f>
        <v>0</v>
      </c>
      <c r="B37" s="305" t="str">
        <f>'RECOLHIMENTO DE CLIENTES'!C41</f>
        <v/>
      </c>
      <c r="C37" s="302">
        <f>'RECOLHIMENTO DE CLIENTES'!D41</f>
        <v>0</v>
      </c>
    </row>
    <row r="38" spans="1:3">
      <c r="A38" s="530">
        <f>'RECOLHIMENTO DE CLIENTES'!B42</f>
        <v>0</v>
      </c>
      <c r="B38" s="305" t="str">
        <f>'RECOLHIMENTO DE CLIENTES'!C42</f>
        <v/>
      </c>
      <c r="C38" s="302">
        <f>'RECOLHIMENTO DE CLIENTES'!D42</f>
        <v>0</v>
      </c>
    </row>
    <row r="39" spans="1:3">
      <c r="A39" s="530">
        <f>'RECOLHIMENTO DE CLIENTES'!B43</f>
        <v>0</v>
      </c>
      <c r="B39" s="305" t="str">
        <f>'RECOLHIMENTO DE CLIENTES'!C43</f>
        <v/>
      </c>
      <c r="C39" s="302">
        <f>'RECOLHIMENTO DE CLIENTES'!D43</f>
        <v>0</v>
      </c>
    </row>
    <row r="40" spans="1:3">
      <c r="A40" s="530">
        <f>'RECOLHIMENTO DE CLIENTES'!B44</f>
        <v>0</v>
      </c>
      <c r="B40" s="305" t="str">
        <f>'RECOLHIMENTO DE CLIENTES'!C44</f>
        <v/>
      </c>
      <c r="C40" s="302">
        <f>'RECOLHIMENTO DE CLIENTES'!D44</f>
        <v>0</v>
      </c>
    </row>
    <row r="41" spans="1:3">
      <c r="A41" s="530">
        <f>'RECOLHIMENTO DE CLIENTES'!B45</f>
        <v>0</v>
      </c>
      <c r="B41" s="305" t="str">
        <f>'RECOLHIMENTO DE CLIENTES'!C45</f>
        <v/>
      </c>
      <c r="C41" s="302">
        <f>'RECOLHIMENTO DE CLIENTES'!D45</f>
        <v>0</v>
      </c>
    </row>
    <row r="42" spans="1:3">
      <c r="A42" s="530">
        <f>'RECOLHIMENTO DE CLIENTES'!B46</f>
        <v>0</v>
      </c>
      <c r="B42" s="305" t="str">
        <f>'RECOLHIMENTO DE CLIENTES'!C46</f>
        <v/>
      </c>
      <c r="C42" s="302">
        <f>'RECOLHIMENTO DE CLIENTES'!D46</f>
        <v>0</v>
      </c>
    </row>
    <row r="43" spans="1:3">
      <c r="A43" s="530">
        <f>'RECOLHIMENTO DE CLIENTES'!B47</f>
        <v>0</v>
      </c>
      <c r="B43" s="305" t="str">
        <f>'RECOLHIMENTO DE CLIENTES'!C47</f>
        <v/>
      </c>
      <c r="C43" s="302">
        <f>'RECOLHIMENTO DE CLIENTES'!D47</f>
        <v>0</v>
      </c>
    </row>
    <row r="44" spans="1:3">
      <c r="A44" s="530">
        <f>'RECOLHIMENTO DE CLIENTES'!B48</f>
        <v>0</v>
      </c>
      <c r="B44" s="305" t="str">
        <f>'RECOLHIMENTO DE CLIENTES'!C48</f>
        <v/>
      </c>
      <c r="C44" s="302">
        <f>'RECOLHIMENTO DE CLIENTES'!D48</f>
        <v>0</v>
      </c>
    </row>
    <row r="45" spans="1:3">
      <c r="A45" s="530">
        <f>'RECOLHIMENTO DE CLIENTES'!B49</f>
        <v>0</v>
      </c>
      <c r="B45" s="305" t="str">
        <f>'RECOLHIMENTO DE CLIENTES'!C49</f>
        <v/>
      </c>
      <c r="C45" s="302">
        <f>'RECOLHIMENTO DE CLIENTES'!D49</f>
        <v>0</v>
      </c>
    </row>
    <row r="46" spans="1:3">
      <c r="A46" s="530">
        <f>'RECOLHIMENTO DE CLIENTES'!B50</f>
        <v>0</v>
      </c>
      <c r="B46" s="305" t="str">
        <f>'RECOLHIMENTO DE CLIENTES'!C50</f>
        <v/>
      </c>
      <c r="C46" s="302">
        <f>'RECOLHIMENTO DE CLIENTES'!D50</f>
        <v>0</v>
      </c>
    </row>
    <row r="47" spans="1:3">
      <c r="A47" s="530">
        <f>'RECOLHIMENTO DE CLIENTES'!B51</f>
        <v>0</v>
      </c>
      <c r="B47" s="305" t="str">
        <f>'RECOLHIMENTO DE CLIENTES'!C51</f>
        <v/>
      </c>
      <c r="C47" s="302">
        <f>'RECOLHIMENTO DE CLIENTES'!D51</f>
        <v>0</v>
      </c>
    </row>
    <row r="48" spans="1:3">
      <c r="A48" s="530">
        <f>'RECOLHIMENTO DE CLIENTES'!B52</f>
        <v>0</v>
      </c>
      <c r="B48" s="305" t="str">
        <f>'RECOLHIMENTO DE CLIENTES'!C52</f>
        <v/>
      </c>
      <c r="C48" s="302">
        <f>'RECOLHIMENTO DE CLIENTES'!D52</f>
        <v>0</v>
      </c>
    </row>
    <row r="49" spans="1:3">
      <c r="A49" s="530">
        <f>'RECOLHIMENTO DE CLIENTES'!B53</f>
        <v>0</v>
      </c>
      <c r="B49" s="305" t="str">
        <f>'RECOLHIMENTO DE CLIENTES'!C53</f>
        <v/>
      </c>
      <c r="C49" s="302">
        <f>'RECOLHIMENTO DE CLIENTES'!D53</f>
        <v>0</v>
      </c>
    </row>
    <row r="50" spans="1:3">
      <c r="A50" s="530">
        <f>'RECOLHIMENTO DE CLIENTES'!B54</f>
        <v>0</v>
      </c>
      <c r="B50" s="305" t="str">
        <f>'RECOLHIMENTO DE CLIENTES'!C54</f>
        <v/>
      </c>
      <c r="C50" s="302">
        <f>'RECOLHIMENTO DE CLIENTES'!D54</f>
        <v>0</v>
      </c>
    </row>
    <row r="51" spans="1:3">
      <c r="A51" s="530">
        <f>'RECOLHIMENTO DE CLIENTES'!B55</f>
        <v>0</v>
      </c>
      <c r="B51" s="305" t="str">
        <f>'RECOLHIMENTO DE CLIENTES'!C55</f>
        <v/>
      </c>
      <c r="C51" s="302">
        <f>'RECOLHIMENTO DE CLIENTES'!D55</f>
        <v>0</v>
      </c>
    </row>
    <row r="52" spans="1:3">
      <c r="A52" s="530">
        <f>'RECOLHIMENTO DE CLIENTES'!B56</f>
        <v>0</v>
      </c>
      <c r="B52" s="305" t="str">
        <f>'RECOLHIMENTO DE CLIENTES'!C56</f>
        <v/>
      </c>
      <c r="C52" s="302">
        <f>'RECOLHIMENTO DE CLIENTES'!D56</f>
        <v>0</v>
      </c>
    </row>
    <row r="53" spans="1:3">
      <c r="A53" s="530">
        <f>'RECOLHIMENTO DE CLIENTES'!B57</f>
        <v>0</v>
      </c>
      <c r="B53" s="305" t="str">
        <f>'RECOLHIMENTO DE CLIENTES'!C57</f>
        <v/>
      </c>
      <c r="C53" s="302">
        <f>'RECOLHIMENTO DE CLIENTES'!D57</f>
        <v>0</v>
      </c>
    </row>
    <row r="54" spans="1:3">
      <c r="A54" s="530">
        <f>'RECOLHIMENTO DE CLIENTES'!B58</f>
        <v>0</v>
      </c>
      <c r="B54" s="305" t="str">
        <f>'RECOLHIMENTO DE CLIENTES'!C58</f>
        <v/>
      </c>
      <c r="C54" s="302">
        <f>'RECOLHIMENTO DE CLIENTES'!D58</f>
        <v>0</v>
      </c>
    </row>
    <row r="55" spans="1:3">
      <c r="A55" s="530">
        <f>'RECOLHIMENTO DE CLIENTES'!B59</f>
        <v>0</v>
      </c>
      <c r="B55" s="305" t="str">
        <f>'RECOLHIMENTO DE CLIENTES'!C59</f>
        <v/>
      </c>
      <c r="C55" s="302">
        <f>'RECOLHIMENTO DE CLIENTES'!D59</f>
        <v>0</v>
      </c>
    </row>
    <row r="56" spans="1:3">
      <c r="A56" s="530">
        <f>'RECOLHIMENTO DE CLIENTES'!B60</f>
        <v>0</v>
      </c>
      <c r="B56" s="305" t="str">
        <f>'RECOLHIMENTO DE CLIENTES'!C60</f>
        <v/>
      </c>
      <c r="C56" s="302">
        <f>'RECOLHIMENTO DE CLIENTES'!D60</f>
        <v>0</v>
      </c>
    </row>
    <row r="57" spans="1:3">
      <c r="A57" s="530">
        <f>'RECOLHIMENTO DE CLIENTES'!B61</f>
        <v>0</v>
      </c>
      <c r="B57" s="305" t="str">
        <f>'RECOLHIMENTO DE CLIENTES'!C61</f>
        <v/>
      </c>
      <c r="C57" s="302">
        <f>'RECOLHIMENTO DE CLIENTES'!D61</f>
        <v>0</v>
      </c>
    </row>
    <row r="58" spans="1:3">
      <c r="A58" s="530">
        <f>'RECOLHIMENTO DE CLIENTES'!B62</f>
        <v>0</v>
      </c>
      <c r="B58" s="305" t="str">
        <f>'RECOLHIMENTO DE CLIENTES'!C62</f>
        <v/>
      </c>
      <c r="C58" s="302">
        <f>'RECOLHIMENTO DE CLIENTES'!D62</f>
        <v>0</v>
      </c>
    </row>
    <row r="59" spans="1:3">
      <c r="A59" s="530">
        <f>'RECOLHIMENTO DE CLIENTES'!B63</f>
        <v>0</v>
      </c>
      <c r="B59" s="305" t="str">
        <f>'RECOLHIMENTO DE CLIENTES'!C63</f>
        <v/>
      </c>
      <c r="C59" s="302">
        <f>'RECOLHIMENTO DE CLIENTES'!D63</f>
        <v>0</v>
      </c>
    </row>
    <row r="60" spans="1:3">
      <c r="A60" s="530">
        <f>'RECOLHIMENTO DE CLIENTES'!B64</f>
        <v>0</v>
      </c>
      <c r="B60" s="305" t="str">
        <f>'RECOLHIMENTO DE CLIENTES'!C64</f>
        <v/>
      </c>
      <c r="C60" s="302">
        <f>'RECOLHIMENTO DE CLIENTES'!D64</f>
        <v>0</v>
      </c>
    </row>
    <row r="61" spans="1:3">
      <c r="A61" s="530">
        <f>'RECOLHIMENTO DE CLIENTES'!B65</f>
        <v>0</v>
      </c>
      <c r="B61" s="305" t="str">
        <f>'RECOLHIMENTO DE CLIENTES'!C65</f>
        <v/>
      </c>
      <c r="C61" s="302">
        <f>'RECOLHIMENTO DE CLIENTES'!D65</f>
        <v>0</v>
      </c>
    </row>
    <row r="62" spans="1:3">
      <c r="A62" s="530">
        <f>'RECOLHIMENTO DE CLIENTES'!B66</f>
        <v>0</v>
      </c>
      <c r="B62" s="305" t="str">
        <f>'RECOLHIMENTO DE CLIENTES'!C66</f>
        <v/>
      </c>
      <c r="C62" s="302">
        <f>'RECOLHIMENTO DE CLIENTES'!D66</f>
        <v>0</v>
      </c>
    </row>
    <row r="63" spans="1:3">
      <c r="A63" s="530">
        <f>'RECOLHIMENTO DE CLIENTES'!B67</f>
        <v>0</v>
      </c>
      <c r="B63" s="305" t="str">
        <f>'RECOLHIMENTO DE CLIENTES'!C67</f>
        <v/>
      </c>
      <c r="C63" s="302">
        <f>'RECOLHIMENTO DE CLIENTES'!D67</f>
        <v>0</v>
      </c>
    </row>
    <row r="64" spans="1:3">
      <c r="A64" s="530">
        <f>'RECOLHIMENTO DE CLIENTES'!B68</f>
        <v>0</v>
      </c>
      <c r="B64" s="305" t="str">
        <f>'RECOLHIMENTO DE CLIENTES'!C68</f>
        <v/>
      </c>
      <c r="C64" s="302">
        <f>'RECOLHIMENTO DE CLIENTES'!D68</f>
        <v>0</v>
      </c>
    </row>
    <row r="65" spans="1:3">
      <c r="A65" s="530">
        <f>'RECOLHIMENTO DE CLIENTES'!B69</f>
        <v>0</v>
      </c>
      <c r="B65" s="305" t="str">
        <f>'RECOLHIMENTO DE CLIENTES'!C69</f>
        <v/>
      </c>
      <c r="C65" s="302">
        <f>'RECOLHIMENTO DE CLIENTES'!D69</f>
        <v>0</v>
      </c>
    </row>
    <row r="66" spans="1:3">
      <c r="A66" s="530">
        <f>'RECOLHIMENTO DE CLIENTES'!B70</f>
        <v>0</v>
      </c>
      <c r="B66" s="305" t="str">
        <f>'RECOLHIMENTO DE CLIENTES'!C70</f>
        <v/>
      </c>
      <c r="C66" s="302">
        <f>'RECOLHIMENTO DE CLIENTES'!D70</f>
        <v>0</v>
      </c>
    </row>
    <row r="67" spans="1:3">
      <c r="A67" s="530">
        <f>'RECOLHIMENTO DE CLIENTES'!B71</f>
        <v>0</v>
      </c>
      <c r="B67" s="305" t="str">
        <f>'RECOLHIMENTO DE CLIENTES'!C71</f>
        <v/>
      </c>
      <c r="C67" s="302">
        <f>'RECOLHIMENTO DE CLIENTES'!D71</f>
        <v>0</v>
      </c>
    </row>
    <row r="68" spans="1:3">
      <c r="A68" s="530">
        <f>'RECOLHIMENTO DE CLIENTES'!B72</f>
        <v>0</v>
      </c>
      <c r="B68" s="305" t="str">
        <f>'RECOLHIMENTO DE CLIENTES'!C72</f>
        <v/>
      </c>
      <c r="C68" s="302">
        <f>'RECOLHIMENTO DE CLIENTES'!D72</f>
        <v>0</v>
      </c>
    </row>
    <row r="69" spans="1:3">
      <c r="A69" s="530">
        <f>'RECOLHIMENTO DE CLIENTES'!B73</f>
        <v>0</v>
      </c>
      <c r="B69" s="305" t="str">
        <f>'RECOLHIMENTO DE CLIENTES'!C73</f>
        <v/>
      </c>
      <c r="C69" s="302">
        <f>'RECOLHIMENTO DE CLIENTES'!D73</f>
        <v>0</v>
      </c>
    </row>
    <row r="70" spans="1:3">
      <c r="A70" s="530">
        <f>'RECOLHIMENTO DE CLIENTES'!B74</f>
        <v>0</v>
      </c>
      <c r="B70" s="305" t="str">
        <f>'RECOLHIMENTO DE CLIENTES'!C74</f>
        <v/>
      </c>
      <c r="C70" s="302">
        <f>'RECOLHIMENTO DE CLIENTES'!D74</f>
        <v>0</v>
      </c>
    </row>
    <row r="71" spans="1:3">
      <c r="A71" s="530">
        <f>'RECOLHIMENTO DE CLIENTES'!B75</f>
        <v>0</v>
      </c>
      <c r="B71" s="305" t="str">
        <f>'RECOLHIMENTO DE CLIENTES'!C75</f>
        <v/>
      </c>
      <c r="C71" s="302">
        <f>'RECOLHIMENTO DE CLIENTES'!D75</f>
        <v>0</v>
      </c>
    </row>
    <row r="72" spans="1:3">
      <c r="A72" s="530">
        <f>'RECOLHIMENTO DE CLIENTES'!B76</f>
        <v>0</v>
      </c>
      <c r="B72" s="305" t="str">
        <f>'RECOLHIMENTO DE CLIENTES'!C76</f>
        <v/>
      </c>
      <c r="C72" s="302">
        <f>'RECOLHIMENTO DE CLIENTES'!D76</f>
        <v>0</v>
      </c>
    </row>
    <row r="73" spans="1:3">
      <c r="A73" s="530">
        <f>'RECOLHIMENTO DE CLIENTES'!B77</f>
        <v>0</v>
      </c>
      <c r="B73" s="305" t="str">
        <f>'RECOLHIMENTO DE CLIENTES'!C77</f>
        <v/>
      </c>
      <c r="C73" s="302">
        <f>'RECOLHIMENTO DE CLIENTES'!D77</f>
        <v>0</v>
      </c>
    </row>
    <row r="74" spans="1:3">
      <c r="A74" s="530">
        <f>'RECOLHIMENTO DE CLIENTES'!B78</f>
        <v>0</v>
      </c>
      <c r="B74" s="305" t="str">
        <f>'RECOLHIMENTO DE CLIENTES'!C78</f>
        <v/>
      </c>
      <c r="C74" s="302">
        <f>'RECOLHIMENTO DE CLIENTES'!D78</f>
        <v>0</v>
      </c>
    </row>
    <row r="75" spans="1:3">
      <c r="A75" s="530">
        <f>'RECOLHIMENTO DE CLIENTES'!B79</f>
        <v>0</v>
      </c>
      <c r="B75" s="305" t="str">
        <f>'RECOLHIMENTO DE CLIENTES'!C79</f>
        <v/>
      </c>
      <c r="C75" s="302">
        <f>'RECOLHIMENTO DE CLIENTES'!D79</f>
        <v>0</v>
      </c>
    </row>
    <row r="76" spans="1:3">
      <c r="A76" s="530">
        <f>'RECOLHIMENTO DE CLIENTES'!B80</f>
        <v>0</v>
      </c>
      <c r="B76" s="305" t="str">
        <f>'RECOLHIMENTO DE CLIENTES'!C80</f>
        <v/>
      </c>
      <c r="C76" s="302">
        <f>'RECOLHIMENTO DE CLIENTES'!D80</f>
        <v>0</v>
      </c>
    </row>
    <row r="77" spans="1:3">
      <c r="A77" s="530">
        <f>'RECOLHIMENTO DE CLIENTES'!B81</f>
        <v>0</v>
      </c>
      <c r="B77" s="305" t="str">
        <f>'RECOLHIMENTO DE CLIENTES'!C81</f>
        <v/>
      </c>
      <c r="C77" s="302">
        <f>'RECOLHIMENTO DE CLIENTES'!D81</f>
        <v>0</v>
      </c>
    </row>
    <row r="78" spans="1:3">
      <c r="A78" s="530">
        <f>'RECOLHIMENTO DE CLIENTES'!B82</f>
        <v>0</v>
      </c>
      <c r="B78" s="305" t="str">
        <f>'RECOLHIMENTO DE CLIENTES'!C82</f>
        <v/>
      </c>
      <c r="C78" s="302">
        <f>'RECOLHIMENTO DE CLIENTES'!D82</f>
        <v>0</v>
      </c>
    </row>
    <row r="79" spans="1:3">
      <c r="A79" s="530">
        <f>'RECOLHIMENTO DE CLIENTES'!B83</f>
        <v>0</v>
      </c>
      <c r="B79" s="305" t="str">
        <f>'RECOLHIMENTO DE CLIENTES'!C83</f>
        <v/>
      </c>
      <c r="C79" s="302">
        <f>'RECOLHIMENTO DE CLIENTES'!D83</f>
        <v>0</v>
      </c>
    </row>
    <row r="80" spans="1:3">
      <c r="A80" s="530">
        <f>'RECOLHIMENTO DE CLIENTES'!B84</f>
        <v>0</v>
      </c>
      <c r="B80" s="305" t="str">
        <f>'RECOLHIMENTO DE CLIENTES'!C84</f>
        <v/>
      </c>
      <c r="C80" s="302">
        <f>'RECOLHIMENTO DE CLIENTES'!D84</f>
        <v>0</v>
      </c>
    </row>
    <row r="81" spans="1:3">
      <c r="A81" s="530">
        <f>'RECOLHIMENTO DE CLIENTES'!B85</f>
        <v>0</v>
      </c>
      <c r="B81" s="305" t="str">
        <f>'RECOLHIMENTO DE CLIENTES'!C85</f>
        <v/>
      </c>
      <c r="C81" s="302">
        <f>'RECOLHIMENTO DE CLIENTES'!D85</f>
        <v>0</v>
      </c>
    </row>
    <row r="82" spans="1:3">
      <c r="A82" s="530">
        <f>'RECOLHIMENTO DE CLIENTES'!B86</f>
        <v>0</v>
      </c>
      <c r="B82" s="305" t="str">
        <f>'RECOLHIMENTO DE CLIENTES'!C86</f>
        <v/>
      </c>
      <c r="C82" s="302">
        <f>'RECOLHIMENTO DE CLIENTES'!D86</f>
        <v>0</v>
      </c>
    </row>
    <row r="83" spans="1:3">
      <c r="A83" s="530">
        <f>'RECOLHIMENTO DE CLIENTES'!B87</f>
        <v>0</v>
      </c>
      <c r="B83" s="305" t="str">
        <f>'RECOLHIMENTO DE CLIENTES'!C87</f>
        <v/>
      </c>
      <c r="C83" s="302">
        <f>'RECOLHIMENTO DE CLIENTES'!D87</f>
        <v>0</v>
      </c>
    </row>
    <row r="84" spans="1:3">
      <c r="A84" s="530">
        <f>'RECOLHIMENTO DE CLIENTES'!B88</f>
        <v>0</v>
      </c>
      <c r="B84" s="305" t="str">
        <f>'RECOLHIMENTO DE CLIENTES'!C88</f>
        <v/>
      </c>
      <c r="C84" s="302">
        <f>'RECOLHIMENTO DE CLIENTES'!D88</f>
        <v>0</v>
      </c>
    </row>
    <row r="85" spans="1:3">
      <c r="A85" s="530">
        <f>'RECOLHIMENTO DE CLIENTES'!B89</f>
        <v>0</v>
      </c>
      <c r="B85" s="305" t="str">
        <f>'RECOLHIMENTO DE CLIENTES'!C89</f>
        <v/>
      </c>
      <c r="C85" s="302">
        <f>'RECOLHIMENTO DE CLIENTES'!D89</f>
        <v>0</v>
      </c>
    </row>
    <row r="86" spans="1:3">
      <c r="A86" s="530">
        <f>'RECOLHIMENTO DE CLIENTES'!B90</f>
        <v>0</v>
      </c>
      <c r="B86" s="305" t="str">
        <f>'RECOLHIMENTO DE CLIENTES'!C90</f>
        <v/>
      </c>
      <c r="C86" s="302">
        <f>'RECOLHIMENTO DE CLIENTES'!D90</f>
        <v>0</v>
      </c>
    </row>
    <row r="87" spans="1:3">
      <c r="A87" s="530">
        <f>'RECOLHIMENTO DE CLIENTES'!B91</f>
        <v>0</v>
      </c>
      <c r="B87" s="305" t="str">
        <f>'RECOLHIMENTO DE CLIENTES'!C91</f>
        <v/>
      </c>
      <c r="C87" s="302">
        <f>'RECOLHIMENTO DE CLIENTES'!D91</f>
        <v>0</v>
      </c>
    </row>
    <row r="88" spans="1:3">
      <c r="A88" s="530">
        <f>'RECOLHIMENTO DE CLIENTES'!B92</f>
        <v>0</v>
      </c>
      <c r="B88" s="305" t="str">
        <f>'RECOLHIMENTO DE CLIENTES'!C92</f>
        <v/>
      </c>
      <c r="C88" s="302">
        <f>'RECOLHIMENTO DE CLIENTES'!D92</f>
        <v>0</v>
      </c>
    </row>
    <row r="89" spans="1:3">
      <c r="A89" s="530">
        <f>'RECOLHIMENTO DE CLIENTES'!B93</f>
        <v>0</v>
      </c>
      <c r="B89" s="305" t="str">
        <f>'RECOLHIMENTO DE CLIENTES'!C93</f>
        <v/>
      </c>
      <c r="C89" s="302">
        <f>'RECOLHIMENTO DE CLIENTES'!D93</f>
        <v>0</v>
      </c>
    </row>
    <row r="90" spans="1:3">
      <c r="A90" s="530">
        <f>'RECOLHIMENTO DE CLIENTES'!B94</f>
        <v>0</v>
      </c>
      <c r="B90" s="305" t="str">
        <f>'RECOLHIMENTO DE CLIENTES'!C94</f>
        <v/>
      </c>
      <c r="C90" s="302">
        <f>'RECOLHIMENTO DE CLIENTES'!D94</f>
        <v>0</v>
      </c>
    </row>
    <row r="91" spans="1:3">
      <c r="A91" s="530">
        <f>'RECOLHIMENTO DE CLIENTES'!B95</f>
        <v>0</v>
      </c>
      <c r="B91" s="305" t="str">
        <f>'RECOLHIMENTO DE CLIENTES'!C95</f>
        <v/>
      </c>
      <c r="C91" s="302">
        <f>'RECOLHIMENTO DE CLIENTES'!D95</f>
        <v>0</v>
      </c>
    </row>
    <row r="92" spans="1:3">
      <c r="A92" s="530">
        <f>'RECOLHIMENTO DE CLIENTES'!B96</f>
        <v>0</v>
      </c>
      <c r="B92" s="305" t="str">
        <f>'RECOLHIMENTO DE CLIENTES'!C96</f>
        <v/>
      </c>
      <c r="C92" s="302">
        <f>'RECOLHIMENTO DE CLIENTES'!D96</f>
        <v>0</v>
      </c>
    </row>
    <row r="93" spans="1:3">
      <c r="A93" s="530">
        <f>'RECOLHIMENTO DE CLIENTES'!B97</f>
        <v>0</v>
      </c>
      <c r="B93" s="305" t="str">
        <f>'RECOLHIMENTO DE CLIENTES'!C97</f>
        <v/>
      </c>
      <c r="C93" s="302">
        <f>'RECOLHIMENTO DE CLIENTES'!D97</f>
        <v>0</v>
      </c>
    </row>
    <row r="94" spans="1:3">
      <c r="A94" s="530">
        <f>'RECOLHIMENTO DE CLIENTES'!B98</f>
        <v>0</v>
      </c>
      <c r="B94" s="305" t="str">
        <f>'RECOLHIMENTO DE CLIENTES'!C98</f>
        <v/>
      </c>
      <c r="C94" s="302">
        <f>'RECOLHIMENTO DE CLIENTES'!D98</f>
        <v>0</v>
      </c>
    </row>
    <row r="95" spans="1:3">
      <c r="A95" s="530">
        <f>'RECOLHIMENTO DE CLIENTES'!B99</f>
        <v>0</v>
      </c>
      <c r="B95" s="305" t="str">
        <f>'RECOLHIMENTO DE CLIENTES'!C99</f>
        <v/>
      </c>
      <c r="C95" s="302">
        <f>'RECOLHIMENTO DE CLIENTES'!D99</f>
        <v>0</v>
      </c>
    </row>
    <row r="96" spans="1:3">
      <c r="A96" s="530">
        <f>'RECOLHIMENTO DE CLIENTES'!B100</f>
        <v>0</v>
      </c>
      <c r="B96" s="305" t="str">
        <f>'RECOLHIMENTO DE CLIENTES'!C100</f>
        <v/>
      </c>
      <c r="C96" s="302">
        <f>'RECOLHIMENTO DE CLIENTES'!D100</f>
        <v>0</v>
      </c>
    </row>
    <row r="97" spans="1:3">
      <c r="A97" s="530">
        <f>'RECOLHIMENTO DE CLIENTES'!B101</f>
        <v>0</v>
      </c>
      <c r="B97" s="305" t="str">
        <f>'RECOLHIMENTO DE CLIENTES'!C101</f>
        <v/>
      </c>
      <c r="C97" s="302">
        <f>'RECOLHIMENTO DE CLIENTES'!D101</f>
        <v>0</v>
      </c>
    </row>
    <row r="98" spans="1:3">
      <c r="A98" s="530">
        <f>'RECOLHIMENTO DE CLIENTES'!B102</f>
        <v>0</v>
      </c>
      <c r="B98" s="305" t="str">
        <f>'RECOLHIMENTO DE CLIENTES'!C102</f>
        <v/>
      </c>
      <c r="C98" s="302">
        <f>'RECOLHIMENTO DE CLIENTES'!D102</f>
        <v>0</v>
      </c>
    </row>
    <row r="99" spans="1:3">
      <c r="A99" s="530">
        <f>'RECOLHIMENTO DE CLIENTES'!B103</f>
        <v>0</v>
      </c>
      <c r="B99" s="305" t="str">
        <f>'RECOLHIMENTO DE CLIENTES'!C103</f>
        <v/>
      </c>
      <c r="C99" s="302">
        <f>'RECOLHIMENTO DE CLIENTES'!D103</f>
        <v>0</v>
      </c>
    </row>
    <row r="100" spans="1:3">
      <c r="A100" s="530">
        <f>'RECOLHIMENTO DE CLIENTES'!B104</f>
        <v>0</v>
      </c>
      <c r="B100" s="305" t="str">
        <f>'RECOLHIMENTO DE CLIENTES'!C104</f>
        <v/>
      </c>
      <c r="C100" s="302">
        <f>'RECOLHIMENTO DE CLIENTES'!D104</f>
        <v>0</v>
      </c>
    </row>
    <row r="101" spans="1:3">
      <c r="A101" s="530">
        <f>'RECOLHIMENTO DE CLIENTES'!B105</f>
        <v>0</v>
      </c>
      <c r="B101" s="305" t="str">
        <f>'RECOLHIMENTO DE CLIENTES'!C105</f>
        <v/>
      </c>
      <c r="C101" s="302">
        <f>'RECOLHIMENTO DE CLIENTES'!D105</f>
        <v>0</v>
      </c>
    </row>
    <row r="102" spans="1:3">
      <c r="A102" s="530">
        <f>'RECOLHIMENTO DE CLIENTES'!B106</f>
        <v>0</v>
      </c>
      <c r="B102" s="305" t="str">
        <f>'RECOLHIMENTO DE CLIENTES'!C106</f>
        <v/>
      </c>
      <c r="C102" s="302">
        <f>'RECOLHIMENTO DE CLIENTES'!D106</f>
        <v>0</v>
      </c>
    </row>
    <row r="103" spans="1:3">
      <c r="A103" s="530">
        <f>'RECOLHIMENTO DE CLIENTES'!B107</f>
        <v>0</v>
      </c>
      <c r="B103" s="305" t="str">
        <f>'RECOLHIMENTO DE CLIENTES'!C107</f>
        <v/>
      </c>
      <c r="C103" s="302">
        <f>'RECOLHIMENTO DE CLIENTES'!D107</f>
        <v>0</v>
      </c>
    </row>
    <row r="104" spans="1:3">
      <c r="A104" s="530">
        <f>'RECOLHIMENTO DE CLIENTES'!B108</f>
        <v>0</v>
      </c>
      <c r="B104" s="305" t="str">
        <f>'RECOLHIMENTO DE CLIENTES'!C108</f>
        <v/>
      </c>
      <c r="C104" s="302">
        <f>'RECOLHIMENTO DE CLIENTES'!D108</f>
        <v>0</v>
      </c>
    </row>
    <row r="105" spans="1:3">
      <c r="A105" s="530">
        <f>'RECOLHIMENTO DE CLIENTES'!B109</f>
        <v>0</v>
      </c>
      <c r="B105" s="305" t="str">
        <f>'RECOLHIMENTO DE CLIENTES'!C109</f>
        <v/>
      </c>
      <c r="C105" s="302">
        <f>'RECOLHIMENTO DE CLIENTES'!D109</f>
        <v>0</v>
      </c>
    </row>
    <row r="106" spans="1:3">
      <c r="A106" s="530">
        <f>'RECOLHIMENTO DE CLIENTES'!B110</f>
        <v>0</v>
      </c>
      <c r="B106" s="305" t="str">
        <f>'RECOLHIMENTO DE CLIENTES'!C110</f>
        <v/>
      </c>
      <c r="C106" s="302">
        <f>'RECOLHIMENTO DE CLIENTES'!D110</f>
        <v>0</v>
      </c>
    </row>
    <row r="107" spans="1:3">
      <c r="A107" s="530">
        <f>'RECOLHIMENTO DE CLIENTES'!B111</f>
        <v>0</v>
      </c>
      <c r="B107" s="305" t="str">
        <f>'RECOLHIMENTO DE CLIENTES'!C111</f>
        <v/>
      </c>
      <c r="C107" s="302">
        <f>'RECOLHIMENTO DE CLIENTES'!D111</f>
        <v>0</v>
      </c>
    </row>
    <row r="108" spans="1:3">
      <c r="A108" s="530">
        <f>'RECOLHIMENTO DE CLIENTES'!B112</f>
        <v>0</v>
      </c>
      <c r="B108" s="305" t="str">
        <f>'RECOLHIMENTO DE CLIENTES'!C112</f>
        <v/>
      </c>
      <c r="C108" s="302">
        <f>'RECOLHIMENTO DE CLIENTES'!D112</f>
        <v>0</v>
      </c>
    </row>
    <row r="109" spans="1:3">
      <c r="A109" s="530">
        <f>'RECOLHIMENTO DE CLIENTES'!B113</f>
        <v>0</v>
      </c>
      <c r="B109" s="305" t="str">
        <f>'RECOLHIMENTO DE CLIENTES'!C113</f>
        <v/>
      </c>
      <c r="C109" s="302">
        <f>'RECOLHIMENTO DE CLIENTES'!D113</f>
        <v>0</v>
      </c>
    </row>
    <row r="110" spans="1:3">
      <c r="A110" s="530">
        <f>'RECOLHIMENTO DE CLIENTES'!B114</f>
        <v>0</v>
      </c>
      <c r="B110" s="305" t="str">
        <f>'RECOLHIMENTO DE CLIENTES'!C114</f>
        <v/>
      </c>
      <c r="C110" s="302">
        <f>'RECOLHIMENTO DE CLIENTES'!D114</f>
        <v>0</v>
      </c>
    </row>
    <row r="111" spans="1:3">
      <c r="A111" s="530">
        <f>'RECOLHIMENTO DE CLIENTES'!B115</f>
        <v>0</v>
      </c>
      <c r="B111" s="305" t="str">
        <f>'RECOLHIMENTO DE CLIENTES'!C115</f>
        <v/>
      </c>
      <c r="C111" s="302">
        <f>'RECOLHIMENTO DE CLIENTES'!D115</f>
        <v>0</v>
      </c>
    </row>
    <row r="112" spans="1:3">
      <c r="A112" s="530">
        <f>'RECOLHIMENTO DE CLIENTES'!B116</f>
        <v>0</v>
      </c>
      <c r="B112" s="305" t="str">
        <f>'RECOLHIMENTO DE CLIENTES'!C116</f>
        <v/>
      </c>
      <c r="C112" s="302">
        <f>'RECOLHIMENTO DE CLIENTES'!D116</f>
        <v>0</v>
      </c>
    </row>
    <row r="113" spans="1:3">
      <c r="A113" s="530">
        <f>'RECOLHIMENTO DE CLIENTES'!B117</f>
        <v>0</v>
      </c>
      <c r="B113" s="305" t="str">
        <f>'RECOLHIMENTO DE CLIENTES'!C117</f>
        <v/>
      </c>
      <c r="C113" s="302">
        <f>'RECOLHIMENTO DE CLIENTES'!D117</f>
        <v>0</v>
      </c>
    </row>
    <row r="114" spans="1:3">
      <c r="A114" s="530">
        <f>'RECOLHIMENTO DE CLIENTES'!B118</f>
        <v>0</v>
      </c>
      <c r="B114" s="305" t="str">
        <f>'RECOLHIMENTO DE CLIENTES'!C118</f>
        <v/>
      </c>
      <c r="C114" s="302">
        <f>'RECOLHIMENTO DE CLIENTES'!D118</f>
        <v>0</v>
      </c>
    </row>
    <row r="115" spans="1:3">
      <c r="A115" s="530">
        <f>'RECOLHIMENTO DE CLIENTES'!B119</f>
        <v>0</v>
      </c>
      <c r="B115" s="305" t="str">
        <f>'RECOLHIMENTO DE CLIENTES'!C119</f>
        <v/>
      </c>
      <c r="C115" s="302">
        <f>'RECOLHIMENTO DE CLIENTES'!D119</f>
        <v>0</v>
      </c>
    </row>
    <row r="116" spans="1:3">
      <c r="A116" s="530">
        <f>'RECOLHIMENTO DE CLIENTES'!B120</f>
        <v>0</v>
      </c>
      <c r="B116" s="305">
        <f>'RECOLHIMENTO DE CLIENTES'!C120</f>
        <v>0</v>
      </c>
      <c r="C116" s="302">
        <f>'RECOLHIMENTO DE CLIENTES'!D120</f>
        <v>0</v>
      </c>
    </row>
    <row r="117" spans="1:3">
      <c r="A117" s="530">
        <f>'RECOLHIMENTO DE CLIENTES'!B121</f>
        <v>0</v>
      </c>
      <c r="B117" s="305" t="str">
        <f>'RECOLHIMENTO DE CLIENTES'!C121</f>
        <v/>
      </c>
      <c r="C117" s="302">
        <f>'RECOLHIMENTO DE CLIENTES'!D121</f>
        <v>0</v>
      </c>
    </row>
    <row r="118" spans="1:3">
      <c r="A118" s="530">
        <f>'RECOLHIMENTO DE CLIENTES'!B122</f>
        <v>0</v>
      </c>
      <c r="B118" s="305" t="str">
        <f>'RECOLHIMENTO DE CLIENTES'!C122</f>
        <v/>
      </c>
      <c r="C118" s="302">
        <f>'RECOLHIMENTO DE CLIENTES'!D122</f>
        <v>0</v>
      </c>
    </row>
    <row r="119" spans="1:3">
      <c r="A119" s="530">
        <f>'RECOLHIMENTO DE CLIENTES'!B123</f>
        <v>0</v>
      </c>
      <c r="B119" s="305" t="str">
        <f>'RECOLHIMENTO DE CLIENTES'!C123</f>
        <v/>
      </c>
      <c r="C119" s="302">
        <f>'RECOLHIMENTO DE CLIENTES'!D123</f>
        <v>0</v>
      </c>
    </row>
    <row r="120" spans="1:3">
      <c r="A120" s="530">
        <f>'RECOLHIMENTO DE CLIENTES'!B124</f>
        <v>0</v>
      </c>
      <c r="B120" s="305" t="str">
        <f>'RECOLHIMENTO DE CLIENTES'!C124</f>
        <v/>
      </c>
      <c r="C120" s="302">
        <f>'RECOLHIMENTO DE CLIENTES'!D124</f>
        <v>0</v>
      </c>
    </row>
    <row r="121" spans="1:3">
      <c r="A121" s="530">
        <f>'RECOLHIMENTO DE CLIENTES'!B125</f>
        <v>0</v>
      </c>
      <c r="B121" s="305" t="str">
        <f>'RECOLHIMENTO DE CLIENTES'!C125</f>
        <v/>
      </c>
      <c r="C121" s="302">
        <f>'RECOLHIMENTO DE CLIENTES'!D125</f>
        <v>0</v>
      </c>
    </row>
    <row r="122" spans="1:3">
      <c r="A122" s="530">
        <f>'RECOLHIMENTO DE CLIENTES'!B126</f>
        <v>0</v>
      </c>
      <c r="B122" s="305" t="str">
        <f>'RECOLHIMENTO DE CLIENTES'!C126</f>
        <v/>
      </c>
      <c r="C122" s="302">
        <f>'RECOLHIMENTO DE CLIENTES'!D126</f>
        <v>0</v>
      </c>
    </row>
    <row r="123" spans="1:3">
      <c r="A123" s="530">
        <f>'RECOLHIMENTO DE CLIENTES'!B127</f>
        <v>0</v>
      </c>
      <c r="B123" s="305" t="str">
        <f>'RECOLHIMENTO DE CLIENTES'!C127</f>
        <v/>
      </c>
      <c r="C123" s="302">
        <f>'RECOLHIMENTO DE CLIENTES'!D127</f>
        <v>0</v>
      </c>
    </row>
    <row r="124" spans="1:3">
      <c r="A124" s="530">
        <f>'RECOLHIMENTO DE CLIENTES'!B128</f>
        <v>0</v>
      </c>
      <c r="B124" s="305" t="str">
        <f>'RECOLHIMENTO DE CLIENTES'!C128</f>
        <v/>
      </c>
      <c r="C124" s="302">
        <f>'RECOLHIMENTO DE CLIENTES'!D128</f>
        <v>0</v>
      </c>
    </row>
    <row r="125" spans="1:3">
      <c r="A125" s="530">
        <f>'RECOLHIMENTO DE CLIENTES'!B129</f>
        <v>0</v>
      </c>
      <c r="B125" s="305" t="str">
        <f>'RECOLHIMENTO DE CLIENTES'!C129</f>
        <v/>
      </c>
      <c r="C125" s="302">
        <f>'RECOLHIMENTO DE CLIENTES'!D129</f>
        <v>0</v>
      </c>
    </row>
    <row r="126" spans="1:3">
      <c r="A126" s="530">
        <f>'RECOLHIMENTO DE CLIENTES'!B130</f>
        <v>0</v>
      </c>
      <c r="B126" s="305" t="str">
        <f>'RECOLHIMENTO DE CLIENTES'!C130</f>
        <v/>
      </c>
      <c r="C126" s="302">
        <f>'RECOLHIMENTO DE CLIENTES'!D130</f>
        <v>0</v>
      </c>
    </row>
    <row r="127" spans="1:3">
      <c r="A127" s="530">
        <f>'RECOLHIMENTO DE CLIENTES'!B131</f>
        <v>0</v>
      </c>
      <c r="B127" s="305" t="str">
        <f>'RECOLHIMENTO DE CLIENTES'!C131</f>
        <v/>
      </c>
      <c r="C127" s="302">
        <f>'RECOLHIMENTO DE CLIENTES'!D131</f>
        <v>0</v>
      </c>
    </row>
    <row r="128" spans="1:3" s="668" customFormat="1">
      <c r="A128" s="668">
        <f>'RECOLHIMENTO DE CLIENTES'!B132</f>
        <v>0</v>
      </c>
      <c r="B128" s="305" t="str">
        <f>'RECOLHIMENTO DE CLIENTES'!C132</f>
        <v/>
      </c>
      <c r="C128" s="302">
        <f>'RECOLHIMENTO DE CLIENTES'!D132</f>
        <v>0</v>
      </c>
    </row>
    <row r="129" spans="1:3">
      <c r="A129" s="668">
        <f>'RECOLHIMENTO DE CLIENTES'!B133</f>
        <v>0</v>
      </c>
      <c r="B129" s="305" t="str">
        <f>'RECOLHIMENTO DE CLIENTES'!C133</f>
        <v/>
      </c>
      <c r="C129" s="302">
        <f>'RECOLHIMENTO DE CLIENTES'!D133</f>
        <v>0</v>
      </c>
    </row>
    <row r="130" spans="1:3">
      <c r="A130" s="668">
        <f>'RECOLHIMENTO DE CLIENTES'!B134</f>
        <v>0</v>
      </c>
      <c r="B130" s="305">
        <f>'RECOLHIMENTO DE CLIENTES'!C134</f>
        <v>0</v>
      </c>
      <c r="C130" s="302">
        <f>'RECOLHIMENTO DE CLIENTES'!D134</f>
        <v>0</v>
      </c>
    </row>
    <row r="131" spans="1:3">
      <c r="A131" s="668">
        <f>'RECOLHIMENTO DE CLIENTES'!B135</f>
        <v>0</v>
      </c>
      <c r="B131" s="305" t="str">
        <f>'RECOLHIMENTO DE CLIENTES'!C135</f>
        <v/>
      </c>
      <c r="C131" s="302">
        <f>'RECOLHIMENTO DE CLIENTES'!D135</f>
        <v>0</v>
      </c>
    </row>
    <row r="132" spans="1:3">
      <c r="A132" s="530">
        <f>'RECOLHIMENTO DE CLIENTES'!B136</f>
        <v>0</v>
      </c>
      <c r="B132" s="305" t="str">
        <f>'RECOLHIMENTO DE CLIENTES'!C136</f>
        <v/>
      </c>
      <c r="C132" s="302">
        <f>'RECOLHIMENTO DE CLIENTES'!D136</f>
        <v>0</v>
      </c>
    </row>
    <row r="133" spans="1:3">
      <c r="A133" s="530">
        <f>'RECOLHIMENTO DE CLIENTES'!B137</f>
        <v>0</v>
      </c>
      <c r="B133" s="305" t="str">
        <f>'RECOLHIMENTO DE CLIENTES'!C137</f>
        <v/>
      </c>
      <c r="C133" s="302">
        <f>'RECOLHIMENTO DE CLIENTES'!D137</f>
        <v>0</v>
      </c>
    </row>
    <row r="134" spans="1:3">
      <c r="A134" s="530">
        <f>'RECOLHIMENTO DE CLIENTES'!B138</f>
        <v>0</v>
      </c>
      <c r="B134" s="305" t="str">
        <f>'RECOLHIMENTO DE CLIENTES'!C138</f>
        <v/>
      </c>
      <c r="C134" s="302">
        <f>'RECOLHIMENTO DE CLIENTES'!D138</f>
        <v>0</v>
      </c>
    </row>
    <row r="135" spans="1:3">
      <c r="A135" s="530">
        <f>'RECOLHIMENTO DE CLIENTES'!B139</f>
        <v>0</v>
      </c>
      <c r="B135" s="305" t="str">
        <f>'RECOLHIMENTO DE CLIENTES'!C139</f>
        <v/>
      </c>
      <c r="C135" s="302">
        <f>'RECOLHIMENTO DE CLIENTES'!D139</f>
        <v>0</v>
      </c>
    </row>
    <row r="136" spans="1:3">
      <c r="A136" s="530">
        <f>'RECOLHIMENTO DE CLIENTES'!B140</f>
        <v>0</v>
      </c>
      <c r="B136" s="305" t="str">
        <f>'RECOLHIMENTO DE CLIENTES'!C140</f>
        <v/>
      </c>
      <c r="C136" s="302">
        <f>'RECOLHIMENTO DE CLIENTES'!D140</f>
        <v>0</v>
      </c>
    </row>
    <row r="137" spans="1:3">
      <c r="A137" s="530">
        <f>'RECOLHIMENTO DE CLIENTES'!B141</f>
        <v>0</v>
      </c>
      <c r="B137" s="305" t="str">
        <f>'RECOLHIMENTO DE CLIENTES'!C141</f>
        <v/>
      </c>
      <c r="C137" s="302">
        <f>'RECOLHIMENTO DE CLIENTES'!D141</f>
        <v>0</v>
      </c>
    </row>
    <row r="138" spans="1:3">
      <c r="A138" s="530">
        <f>'RECOLHIMENTO DE CLIENTES'!B142</f>
        <v>0</v>
      </c>
      <c r="B138" s="305" t="str">
        <f>'RECOLHIMENTO DE CLIENTES'!C142</f>
        <v/>
      </c>
      <c r="C138" s="302">
        <f>'RECOLHIMENTO DE CLIENTES'!D142</f>
        <v>0</v>
      </c>
    </row>
    <row r="139" spans="1:3">
      <c r="A139" s="530">
        <f>'RECOLHIMENTO DE CLIENTES'!B143</f>
        <v>0</v>
      </c>
      <c r="B139" s="305" t="str">
        <f>'RECOLHIMENTO DE CLIENTES'!C143</f>
        <v/>
      </c>
      <c r="C139" s="302">
        <f>'RECOLHIMENTO DE CLIENTES'!D143</f>
        <v>0</v>
      </c>
    </row>
    <row r="140" spans="1:3">
      <c r="A140" s="530">
        <f>'RECOLHIMENTO DE CLIENTES'!B144</f>
        <v>0</v>
      </c>
      <c r="B140" s="305" t="str">
        <f>'RECOLHIMENTO DE CLIENTES'!C144</f>
        <v/>
      </c>
      <c r="C140" s="302">
        <f>'RECOLHIMENTO DE CLIENTES'!D144</f>
        <v>0</v>
      </c>
    </row>
    <row r="141" spans="1:3">
      <c r="A141" s="530">
        <f>'RECOLHIMENTO DE CLIENTES'!B145</f>
        <v>0</v>
      </c>
      <c r="B141" s="305" t="str">
        <f>'RECOLHIMENTO DE CLIENTES'!C145</f>
        <v/>
      </c>
      <c r="C141" s="302">
        <f>'RECOLHIMENTO DE CLIENTES'!D145</f>
        <v>0</v>
      </c>
    </row>
    <row r="142" spans="1:3">
      <c r="A142" s="530">
        <f>'RECOLHIMENTO DE CLIENTES'!B146</f>
        <v>0</v>
      </c>
      <c r="B142" s="305" t="str">
        <f>'RECOLHIMENTO DE CLIENTES'!C146</f>
        <v/>
      </c>
      <c r="C142" s="302">
        <f>'RECOLHIMENTO DE CLIENTES'!D146</f>
        <v>0</v>
      </c>
    </row>
    <row r="143" spans="1:3">
      <c r="A143" s="530">
        <f>'RECOLHIMENTO DE CLIENTES'!B147</f>
        <v>0</v>
      </c>
      <c r="B143" s="305" t="str">
        <f>'RECOLHIMENTO DE CLIENTES'!C147</f>
        <v/>
      </c>
      <c r="C143" s="302">
        <f>'RECOLHIMENTO DE CLIENTES'!D147</f>
        <v>0</v>
      </c>
    </row>
    <row r="144" spans="1:3">
      <c r="A144" s="530">
        <f>'RECOLHIMENTO DE CLIENTES'!B148</f>
        <v>0</v>
      </c>
      <c r="B144" s="305" t="str">
        <f>'RECOLHIMENTO DE CLIENTES'!C148</f>
        <v/>
      </c>
      <c r="C144" s="302">
        <f>'RECOLHIMENTO DE CLIENTES'!D148</f>
        <v>0</v>
      </c>
    </row>
    <row r="145" spans="1:3">
      <c r="A145" s="530">
        <f>'RECOLHIMENTO DE CLIENTES'!B149</f>
        <v>0</v>
      </c>
      <c r="B145" s="305" t="str">
        <f>'RECOLHIMENTO DE CLIENTES'!C149</f>
        <v/>
      </c>
      <c r="C145" s="302">
        <f>'RECOLHIMENTO DE CLIENTES'!D149</f>
        <v>0</v>
      </c>
    </row>
    <row r="146" spans="1:3">
      <c r="A146" s="530">
        <f>'RECOLHIMENTO DE CLIENTES'!B150</f>
        <v>0</v>
      </c>
      <c r="B146" s="305" t="str">
        <f>'RECOLHIMENTO DE CLIENTES'!C150</f>
        <v/>
      </c>
      <c r="C146" s="302">
        <f>'RECOLHIMENTO DE CLIENTES'!D150</f>
        <v>0</v>
      </c>
    </row>
    <row r="147" spans="1:3">
      <c r="A147" s="530">
        <f>'RECOLHIMENTO DE CLIENTES'!B151</f>
        <v>0</v>
      </c>
      <c r="B147" s="305" t="str">
        <f>'RECOLHIMENTO DE CLIENTES'!C151</f>
        <v/>
      </c>
      <c r="C147" s="302">
        <f>'RECOLHIMENTO DE CLIENTES'!D151</f>
        <v>0</v>
      </c>
    </row>
    <row r="148" spans="1:3">
      <c r="A148" s="530">
        <f>'RECOLHIMENTO DE CLIENTES'!B152</f>
        <v>0</v>
      </c>
      <c r="B148" s="305" t="str">
        <f>'RECOLHIMENTO DE CLIENTES'!C152</f>
        <v/>
      </c>
      <c r="C148" s="302">
        <f>'RECOLHIMENTO DE CLIENTES'!D152</f>
        <v>0</v>
      </c>
    </row>
    <row r="149" spans="1:3">
      <c r="A149" s="530">
        <f>'RECOLHIMENTO DE CLIENTES'!B153</f>
        <v>0</v>
      </c>
      <c r="B149" s="305" t="str">
        <f>'RECOLHIMENTO DE CLIENTES'!C153</f>
        <v/>
      </c>
      <c r="C149" s="302">
        <f>'RECOLHIMENTO DE CLIENTES'!D153</f>
        <v>0</v>
      </c>
    </row>
    <row r="150" spans="1:3">
      <c r="A150" s="530">
        <f>'RECOLHIMENTO DE CLIENTES'!B154</f>
        <v>0</v>
      </c>
      <c r="B150" s="305" t="str">
        <f>'RECOLHIMENTO DE CLIENTES'!C154</f>
        <v/>
      </c>
      <c r="C150" s="302">
        <f>'RECOLHIMENTO DE CLIENTES'!D154</f>
        <v>0</v>
      </c>
    </row>
    <row r="151" spans="1:3">
      <c r="A151" s="530">
        <f>'RECOLHIMENTO DE CLIENTES'!B155</f>
        <v>0</v>
      </c>
      <c r="B151" s="305" t="str">
        <f>'RECOLHIMENTO DE CLIENTES'!C155</f>
        <v/>
      </c>
      <c r="C151" s="302">
        <f>'RECOLHIMENTO DE CLIENTES'!D155</f>
        <v>0</v>
      </c>
    </row>
    <row r="152" spans="1:3">
      <c r="A152" s="530">
        <f>'RECOLHIMENTO DE CLIENTES'!B156</f>
        <v>0</v>
      </c>
      <c r="B152" s="305" t="str">
        <f>'RECOLHIMENTO DE CLIENTES'!C156</f>
        <v/>
      </c>
      <c r="C152" s="302">
        <f>'RECOLHIMENTO DE CLIENTES'!D156</f>
        <v>0</v>
      </c>
    </row>
    <row r="153" spans="1:3">
      <c r="A153" s="530">
        <f>'RECOLHIMENTO DE CLIENTES'!B157</f>
        <v>0</v>
      </c>
      <c r="B153" s="305" t="str">
        <f>'RECOLHIMENTO DE CLIENTES'!C157</f>
        <v/>
      </c>
      <c r="C153" s="302">
        <f>'RECOLHIMENTO DE CLIENTES'!D157</f>
        <v>0</v>
      </c>
    </row>
    <row r="154" spans="1:3">
      <c r="A154" s="530">
        <f>'RECOLHIMENTO DE CLIENTES'!B158</f>
        <v>0</v>
      </c>
      <c r="B154" s="305" t="str">
        <f>'RECOLHIMENTO DE CLIENTES'!C158</f>
        <v/>
      </c>
      <c r="C154" s="302">
        <f>'RECOLHIMENTO DE CLIENTES'!D158</f>
        <v>0</v>
      </c>
    </row>
    <row r="155" spans="1:3">
      <c r="A155" s="530">
        <f>'RECOLHIMENTO DE CLIENTES'!B159</f>
        <v>0</v>
      </c>
      <c r="B155" s="305" t="str">
        <f>'RECOLHIMENTO DE CLIENTES'!C159</f>
        <v/>
      </c>
      <c r="C155" s="302">
        <f>'RECOLHIMENTO DE CLIENTES'!D159</f>
        <v>0</v>
      </c>
    </row>
    <row r="156" spans="1:3">
      <c r="A156" s="530">
        <f>'RECOLHIMENTO DE CLIENTES'!B160</f>
        <v>0</v>
      </c>
      <c r="B156" s="305" t="str">
        <f>'RECOLHIMENTO DE CLIENTES'!C160</f>
        <v/>
      </c>
      <c r="C156" s="302">
        <f>'RECOLHIMENTO DE CLIENTES'!D160</f>
        <v>0</v>
      </c>
    </row>
    <row r="157" spans="1:3">
      <c r="A157" s="530">
        <f>'RECOLHIMENTO DE CLIENTES'!B161</f>
        <v>0</v>
      </c>
      <c r="B157" s="305" t="str">
        <f>'RECOLHIMENTO DE CLIENTES'!C161</f>
        <v/>
      </c>
      <c r="C157" s="302">
        <f>'RECOLHIMENTO DE CLIENTES'!D161</f>
        <v>0</v>
      </c>
    </row>
    <row r="158" spans="1:3">
      <c r="A158" s="530">
        <f>'RECOLHIMENTO DE CLIENTES'!B162</f>
        <v>0</v>
      </c>
      <c r="B158" s="305" t="str">
        <f>'RECOLHIMENTO DE CLIENTES'!C162</f>
        <v/>
      </c>
      <c r="C158" s="302">
        <f>'RECOLHIMENTO DE CLIENTES'!D162</f>
        <v>0</v>
      </c>
    </row>
    <row r="159" spans="1:3">
      <c r="A159" s="530">
        <f>'RECOLHIMENTO DE CLIENTES'!B163</f>
        <v>0</v>
      </c>
      <c r="B159" s="305" t="str">
        <f>'RECOLHIMENTO DE CLIENTES'!C163</f>
        <v/>
      </c>
      <c r="C159" s="302">
        <f>'RECOLHIMENTO DE CLIENTES'!D163</f>
        <v>0</v>
      </c>
    </row>
    <row r="160" spans="1:3">
      <c r="A160" s="530">
        <f>'RECOLHIMENTO DE CLIENTES'!B164</f>
        <v>0</v>
      </c>
      <c r="B160" s="305" t="str">
        <f>'RECOLHIMENTO DE CLIENTES'!C164</f>
        <v/>
      </c>
      <c r="C160" s="302">
        <f>'RECOLHIMENTO DE CLIENTES'!D164</f>
        <v>0</v>
      </c>
    </row>
    <row r="161" spans="1:3">
      <c r="A161" s="530">
        <f>'RECOLHIMENTO DE CLIENTES'!B165</f>
        <v>0</v>
      </c>
      <c r="B161" s="305" t="str">
        <f>'RECOLHIMENTO DE CLIENTES'!C165</f>
        <v/>
      </c>
      <c r="C161" s="302">
        <f>'RECOLHIMENTO DE CLIENTES'!D165</f>
        <v>0</v>
      </c>
    </row>
    <row r="162" spans="1:3">
      <c r="A162" s="530">
        <f>'RECOLHIMENTO DE CLIENTES'!B166</f>
        <v>0</v>
      </c>
      <c r="B162" s="305" t="str">
        <f>'RECOLHIMENTO DE CLIENTES'!C166</f>
        <v/>
      </c>
      <c r="C162" s="302">
        <f>'RECOLHIMENTO DE CLIENTES'!D166</f>
        <v>0</v>
      </c>
    </row>
    <row r="163" spans="1:3">
      <c r="A163" s="530">
        <f>'RECOLHIMENTO DE CLIENTES'!B167</f>
        <v>0</v>
      </c>
      <c r="B163" s="305" t="str">
        <f>'RECOLHIMENTO DE CLIENTES'!C167</f>
        <v/>
      </c>
      <c r="C163" s="302">
        <f>'RECOLHIMENTO DE CLIENTES'!D167</f>
        <v>0</v>
      </c>
    </row>
    <row r="164" spans="1:3">
      <c r="A164" s="530">
        <f>'RECOLHIMENTO DE CLIENTES'!B168</f>
        <v>0</v>
      </c>
      <c r="B164" s="305" t="str">
        <f>'RECOLHIMENTO DE CLIENTES'!C168</f>
        <v/>
      </c>
      <c r="C164" s="302">
        <f>'RECOLHIMENTO DE CLIENTES'!D168</f>
        <v>0</v>
      </c>
    </row>
    <row r="165" spans="1:3">
      <c r="A165" s="530">
        <f>'RECOLHIMENTO DE CLIENTES'!B169</f>
        <v>0</v>
      </c>
      <c r="B165" s="305" t="str">
        <f>'RECOLHIMENTO DE CLIENTES'!C169</f>
        <v/>
      </c>
      <c r="C165" s="302">
        <f>'RECOLHIMENTO DE CLIENTES'!D169</f>
        <v>0</v>
      </c>
    </row>
    <row r="166" spans="1:3">
      <c r="A166" s="530">
        <f>'RECOLHIMENTO DE CLIENTES'!B170</f>
        <v>0</v>
      </c>
      <c r="B166" s="305" t="str">
        <f>'RECOLHIMENTO DE CLIENTES'!C170</f>
        <v/>
      </c>
      <c r="C166" s="302">
        <f>'RECOLHIMENTO DE CLIENTES'!D170</f>
        <v>0</v>
      </c>
    </row>
    <row r="167" spans="1:3">
      <c r="A167" s="530">
        <f>'RECOLHIMENTO DE CLIENTES'!B171</f>
        <v>0</v>
      </c>
      <c r="B167" s="305" t="str">
        <f>'RECOLHIMENTO DE CLIENTES'!C171</f>
        <v/>
      </c>
      <c r="C167" s="302">
        <f>'RECOLHIMENTO DE CLIENTES'!D171</f>
        <v>0</v>
      </c>
    </row>
    <row r="168" spans="1:3">
      <c r="A168" s="530">
        <f>'RECOLHIMENTO DE CLIENTES'!B172</f>
        <v>0</v>
      </c>
      <c r="B168" s="305" t="str">
        <f>'RECOLHIMENTO DE CLIENTES'!C172</f>
        <v/>
      </c>
      <c r="C168" s="302">
        <f>'RECOLHIMENTO DE CLIENTES'!D172</f>
        <v>0</v>
      </c>
    </row>
    <row r="169" spans="1:3">
      <c r="A169" s="530">
        <f>'RECOLHIMENTO DE CLIENTES'!B173</f>
        <v>0</v>
      </c>
      <c r="B169" s="305" t="str">
        <f>'RECOLHIMENTO DE CLIENTES'!C173</f>
        <v/>
      </c>
      <c r="C169" s="302">
        <f>'RECOLHIMENTO DE CLIENTES'!D173</f>
        <v>0</v>
      </c>
    </row>
    <row r="170" spans="1:3">
      <c r="A170" s="530">
        <f>'RECOLHIMENTO DE CLIENTES'!B174</f>
        <v>0</v>
      </c>
      <c r="B170" s="305" t="str">
        <f>'RECOLHIMENTO DE CLIENTES'!C174</f>
        <v/>
      </c>
      <c r="C170" s="302">
        <f>'RECOLHIMENTO DE CLIENTES'!D174</f>
        <v>0</v>
      </c>
    </row>
    <row r="171" spans="1:3">
      <c r="A171" s="530">
        <f>'RECOLHIMENTO DE CLIENTES'!B175</f>
        <v>0</v>
      </c>
      <c r="B171" s="305" t="str">
        <f>'RECOLHIMENTO DE CLIENTES'!C175</f>
        <v/>
      </c>
      <c r="C171" s="302">
        <f>'RECOLHIMENTO DE CLIENTES'!D175</f>
        <v>0</v>
      </c>
    </row>
    <row r="172" spans="1:3">
      <c r="A172" s="530">
        <f>'RECOLHIMENTO DE CLIENTES'!B176</f>
        <v>0</v>
      </c>
      <c r="B172" s="305" t="str">
        <f>'RECOLHIMENTO DE CLIENTES'!C176</f>
        <v/>
      </c>
      <c r="C172" s="302">
        <f>'RECOLHIMENTO DE CLIENTES'!D176</f>
        <v>0</v>
      </c>
    </row>
    <row r="173" spans="1:3">
      <c r="A173" s="530">
        <f>'RECOLHIMENTO DE CLIENTES'!B177</f>
        <v>0</v>
      </c>
      <c r="B173" s="305" t="str">
        <f>'RECOLHIMENTO DE CLIENTES'!C177</f>
        <v/>
      </c>
      <c r="C173" s="302">
        <f>'RECOLHIMENTO DE CLIENTES'!D177</f>
        <v>0</v>
      </c>
    </row>
    <row r="174" spans="1:3">
      <c r="A174" s="530">
        <f>'RECOLHIMENTO DE CLIENTES'!B178</f>
        <v>0</v>
      </c>
      <c r="B174" s="305" t="str">
        <f>'RECOLHIMENTO DE CLIENTES'!C178</f>
        <v/>
      </c>
      <c r="C174" s="302">
        <f>'RECOLHIMENTO DE CLIENTES'!D178</f>
        <v>0</v>
      </c>
    </row>
    <row r="175" spans="1:3">
      <c r="A175" s="530">
        <f>'RECOLHIMENTO DE CLIENTES'!B179</f>
        <v>0</v>
      </c>
      <c r="B175" s="305" t="str">
        <f>'RECOLHIMENTO DE CLIENTES'!C179</f>
        <v/>
      </c>
      <c r="C175" s="302">
        <f>'RECOLHIMENTO DE CLIENTES'!D179</f>
        <v>0</v>
      </c>
    </row>
    <row r="176" spans="1:3">
      <c r="A176" s="530">
        <f>'RECOLHIMENTO DE CLIENTES'!B180</f>
        <v>0</v>
      </c>
      <c r="B176" s="305" t="str">
        <f>'RECOLHIMENTO DE CLIENTES'!C180</f>
        <v/>
      </c>
      <c r="C176" s="302">
        <f>'RECOLHIMENTO DE CLIENTES'!D180</f>
        <v>0</v>
      </c>
    </row>
    <row r="177" spans="1:3">
      <c r="A177" s="530">
        <f>'RECOLHIMENTO DE CLIENTES'!B181</f>
        <v>0</v>
      </c>
      <c r="B177" s="305" t="str">
        <f>'RECOLHIMENTO DE CLIENTES'!C181</f>
        <v/>
      </c>
      <c r="C177" s="302">
        <f>'RECOLHIMENTO DE CLIENTES'!D181</f>
        <v>0</v>
      </c>
    </row>
    <row r="178" spans="1:3">
      <c r="A178" s="530">
        <f>'RECOLHIMENTO DE CLIENTES'!B182</f>
        <v>0</v>
      </c>
      <c r="B178" s="305" t="str">
        <f>'RECOLHIMENTO DE CLIENTES'!C182</f>
        <v/>
      </c>
      <c r="C178" s="302">
        <f>'RECOLHIMENTO DE CLIENTES'!D182</f>
        <v>0</v>
      </c>
    </row>
    <row r="179" spans="1:3">
      <c r="A179" s="530">
        <f>'RECOLHIMENTO DE CLIENTES'!B183</f>
        <v>0</v>
      </c>
      <c r="B179" s="305" t="str">
        <f>'RECOLHIMENTO DE CLIENTES'!C183</f>
        <v/>
      </c>
      <c r="C179" s="302">
        <f>'RECOLHIMENTO DE CLIENTES'!D183</f>
        <v>0</v>
      </c>
    </row>
    <row r="180" spans="1:3">
      <c r="A180" s="530">
        <f>'RECOLHIMENTO DE CLIENTES'!B184</f>
        <v>0</v>
      </c>
      <c r="B180" s="305" t="str">
        <f>'RECOLHIMENTO DE CLIENTES'!C184</f>
        <v/>
      </c>
      <c r="C180" s="302">
        <f>'RECOLHIMENTO DE CLIENTES'!D184</f>
        <v>0</v>
      </c>
    </row>
    <row r="181" spans="1:3">
      <c r="A181" s="530">
        <f>'RECOLHIMENTO DE CLIENTES'!B185</f>
        <v>0</v>
      </c>
      <c r="B181" s="305" t="str">
        <f>'RECOLHIMENTO DE CLIENTES'!C185</f>
        <v/>
      </c>
      <c r="C181" s="302">
        <f>'RECOLHIMENTO DE CLIENTES'!D185</f>
        <v>0</v>
      </c>
    </row>
    <row r="182" spans="1:3">
      <c r="A182" s="530">
        <f>'RECOLHIMENTO DE CLIENTES'!B186</f>
        <v>0</v>
      </c>
      <c r="B182" s="305" t="str">
        <f>'RECOLHIMENTO DE CLIENTES'!C186</f>
        <v/>
      </c>
      <c r="C182" s="302">
        <f>'RECOLHIMENTO DE CLIENTES'!D186</f>
        <v>0</v>
      </c>
    </row>
    <row r="183" spans="1:3">
      <c r="A183" s="530">
        <f>'RECOLHIMENTO DE CLIENTES'!B187</f>
        <v>0</v>
      </c>
      <c r="B183" s="305" t="str">
        <f>'RECOLHIMENTO DE CLIENTES'!C187</f>
        <v/>
      </c>
      <c r="C183" s="302">
        <f>'RECOLHIMENTO DE CLIENTES'!D187</f>
        <v>0</v>
      </c>
    </row>
    <row r="184" spans="1:3">
      <c r="A184" s="530">
        <f>'RECOLHIMENTO DE CLIENTES'!B188</f>
        <v>0</v>
      </c>
      <c r="B184" s="305" t="str">
        <f>'RECOLHIMENTO DE CLIENTES'!C188</f>
        <v/>
      </c>
      <c r="C184" s="302">
        <f>'RECOLHIMENTO DE CLIENTES'!D188</f>
        <v>0</v>
      </c>
    </row>
    <row r="185" spans="1:3">
      <c r="A185" s="530">
        <f>'RECOLHIMENTO DE CLIENTES'!B189</f>
        <v>0</v>
      </c>
      <c r="B185" s="305" t="str">
        <f>'RECOLHIMENTO DE CLIENTES'!C189</f>
        <v/>
      </c>
      <c r="C185" s="302">
        <f>'RECOLHIMENTO DE CLIENTES'!D189</f>
        <v>0</v>
      </c>
    </row>
    <row r="186" spans="1:3">
      <c r="A186" s="530">
        <f>'RECOLHIMENTO DE CLIENTES'!B190</f>
        <v>0</v>
      </c>
      <c r="B186" s="305" t="str">
        <f>'RECOLHIMENTO DE CLIENTES'!C190</f>
        <v/>
      </c>
      <c r="C186" s="302">
        <f>'RECOLHIMENTO DE CLIENTES'!D190</f>
        <v>0</v>
      </c>
    </row>
    <row r="187" spans="1:3">
      <c r="A187" s="530">
        <f>'RECOLHIMENTO DE CLIENTES'!B191</f>
        <v>0</v>
      </c>
      <c r="B187" s="305" t="str">
        <f>'RECOLHIMENTO DE CLIENTES'!C191</f>
        <v/>
      </c>
      <c r="C187" s="302">
        <f>'RECOLHIMENTO DE CLIENTES'!D191</f>
        <v>0</v>
      </c>
    </row>
    <row r="188" spans="1:3">
      <c r="A188" s="530">
        <f>'RECOLHIMENTO DE CLIENTES'!B192</f>
        <v>0</v>
      </c>
      <c r="B188" s="305" t="str">
        <f>'RECOLHIMENTO DE CLIENTES'!C192</f>
        <v/>
      </c>
      <c r="C188" s="302">
        <f>'RECOLHIMENTO DE CLIENTES'!D192</f>
        <v>0</v>
      </c>
    </row>
    <row r="189" spans="1:3">
      <c r="A189" s="530">
        <f>'RECOLHIMENTO DE CLIENTES'!B193</f>
        <v>0</v>
      </c>
      <c r="B189" s="305" t="str">
        <f>'RECOLHIMENTO DE CLIENTES'!C193</f>
        <v/>
      </c>
      <c r="C189" s="302">
        <f>'RECOLHIMENTO DE CLIENTES'!D193</f>
        <v>0</v>
      </c>
    </row>
    <row r="190" spans="1:3">
      <c r="A190" s="530">
        <f>'RECOLHIMENTO DE CLIENTES'!B194</f>
        <v>0</v>
      </c>
      <c r="B190" s="305" t="str">
        <f>'RECOLHIMENTO DE CLIENTES'!C194</f>
        <v/>
      </c>
      <c r="C190" s="302">
        <f>'RECOLHIMENTO DE CLIENTES'!D194</f>
        <v>0</v>
      </c>
    </row>
    <row r="191" spans="1:3">
      <c r="A191" s="530">
        <f>'RECOLHIMENTO DE CLIENTES'!B195</f>
        <v>0</v>
      </c>
      <c r="B191" s="305" t="str">
        <f>'RECOLHIMENTO DE CLIENTES'!C195</f>
        <v/>
      </c>
      <c r="C191" s="302">
        <f>'RECOLHIMENTO DE CLIENTES'!D195</f>
        <v>0</v>
      </c>
    </row>
    <row r="192" spans="1:3">
      <c r="A192" s="530">
        <f>'RECOLHIMENTO DE CLIENTES'!B196</f>
        <v>0</v>
      </c>
      <c r="B192" s="305" t="str">
        <f>'RECOLHIMENTO DE CLIENTES'!C196</f>
        <v/>
      </c>
      <c r="C192" s="302">
        <f>'RECOLHIMENTO DE CLIENTES'!D196</f>
        <v>0</v>
      </c>
    </row>
    <row r="193" spans="1:3">
      <c r="A193" s="530">
        <f>'RECOLHIMENTO DE CLIENTES'!B197</f>
        <v>0</v>
      </c>
      <c r="B193" s="305" t="str">
        <f>'RECOLHIMENTO DE CLIENTES'!C197</f>
        <v/>
      </c>
      <c r="C193" s="302">
        <f>'RECOLHIMENTO DE CLIENTES'!D197</f>
        <v>0</v>
      </c>
    </row>
    <row r="194" spans="1:3">
      <c r="A194" s="530">
        <f>'RECOLHIMENTO DE CLIENTES'!B198</f>
        <v>0</v>
      </c>
      <c r="B194" s="305" t="str">
        <f>'RECOLHIMENTO DE CLIENTES'!C198</f>
        <v/>
      </c>
      <c r="C194" s="302">
        <f>'RECOLHIMENTO DE CLIENTES'!D198</f>
        <v>0</v>
      </c>
    </row>
    <row r="195" spans="1:3">
      <c r="A195" s="530">
        <f>'RECOLHIMENTO DE CLIENTES'!B199</f>
        <v>0</v>
      </c>
      <c r="B195" s="305" t="str">
        <f>'RECOLHIMENTO DE CLIENTES'!C199</f>
        <v/>
      </c>
      <c r="C195" s="302">
        <f>'RECOLHIMENTO DE CLIENTES'!D199</f>
        <v>0</v>
      </c>
    </row>
    <row r="196" spans="1:3">
      <c r="A196" s="530">
        <f>'RECOLHIMENTO DE CLIENTES'!B200</f>
        <v>0</v>
      </c>
      <c r="B196" s="305" t="str">
        <f>'RECOLHIMENTO DE CLIENTES'!C200</f>
        <v/>
      </c>
      <c r="C196" s="302">
        <f>'RECOLHIMENTO DE CLIENTES'!D200</f>
        <v>0</v>
      </c>
    </row>
    <row r="197" spans="1:3">
      <c r="A197" s="530">
        <f>'RECOLHIMENTO DE CLIENTES'!B201</f>
        <v>0</v>
      </c>
      <c r="B197" s="305" t="str">
        <f>'RECOLHIMENTO DE CLIENTES'!C201</f>
        <v/>
      </c>
      <c r="C197" s="302">
        <f>'RECOLHIMENTO DE CLIENTES'!D201</f>
        <v>0</v>
      </c>
    </row>
    <row r="198" spans="1:3">
      <c r="A198" s="530">
        <f>'RECOLHIMENTO DE CLIENTES'!B202</f>
        <v>0</v>
      </c>
      <c r="B198" s="305" t="str">
        <f>'RECOLHIMENTO DE CLIENTES'!C202</f>
        <v/>
      </c>
      <c r="C198" s="302">
        <f>'RECOLHIMENTO DE CLIENTES'!D202</f>
        <v>0</v>
      </c>
    </row>
    <row r="199" spans="1:3">
      <c r="A199" s="530">
        <f>'RECOLHIMENTO DE CLIENTES'!B203</f>
        <v>0</v>
      </c>
      <c r="B199" s="305" t="str">
        <f>'RECOLHIMENTO DE CLIENTES'!C203</f>
        <v/>
      </c>
      <c r="C199" s="302">
        <f>'RECOLHIMENTO DE CLIENTES'!D203</f>
        <v>0</v>
      </c>
    </row>
    <row r="200" spans="1:3">
      <c r="A200" s="530">
        <f>'RECOLHIMENTO DE CLIENTES'!B204</f>
        <v>0</v>
      </c>
      <c r="B200" s="305" t="str">
        <f>'RECOLHIMENTO DE CLIENTES'!C204</f>
        <v/>
      </c>
      <c r="C200" s="302">
        <f>'RECOLHIMENTO DE CLIENTES'!D204</f>
        <v>0</v>
      </c>
    </row>
    <row r="201" spans="1:3">
      <c r="A201" s="530">
        <f>'RECOLHIMENTO DE CLIENTES'!B205</f>
        <v>0</v>
      </c>
      <c r="B201" s="305" t="str">
        <f>'RECOLHIMENTO DE CLIENTES'!C205</f>
        <v/>
      </c>
      <c r="C201" s="302">
        <f>'RECOLHIMENTO DE CLIENTES'!D205</f>
        <v>0</v>
      </c>
    </row>
    <row r="202" spans="1:3">
      <c r="A202" s="530">
        <f>'RECOLHIMENTO DE CLIENTES'!B206</f>
        <v>0</v>
      </c>
      <c r="B202" s="305" t="str">
        <f>'RECOLHIMENTO DE CLIENTES'!C206</f>
        <v/>
      </c>
      <c r="C202" s="302">
        <f>'RECOLHIMENTO DE CLIENTES'!D206</f>
        <v>0</v>
      </c>
    </row>
    <row r="203" spans="1:3">
      <c r="A203" s="530">
        <f>'RECOLHIMENTO DE CLIENTES'!B207</f>
        <v>0</v>
      </c>
      <c r="B203" s="305" t="str">
        <f>'RECOLHIMENTO DE CLIENTES'!C207</f>
        <v/>
      </c>
      <c r="C203" s="302">
        <f>'RECOLHIMENTO DE CLIENTES'!D207</f>
        <v>0</v>
      </c>
    </row>
    <row r="204" spans="1:3">
      <c r="A204" s="530">
        <f>'RECOLHIMENTO DE CLIENTES'!B208</f>
        <v>0</v>
      </c>
      <c r="B204" s="305" t="str">
        <f>'RECOLHIMENTO DE CLIENTES'!C208</f>
        <v/>
      </c>
      <c r="C204" s="302">
        <f>'RECOLHIMENTO DE CLIENTES'!D208</f>
        <v>0</v>
      </c>
    </row>
    <row r="205" spans="1:3">
      <c r="A205" s="530">
        <f>'RECOLHIMENTO DE CLIENTES'!B209</f>
        <v>0</v>
      </c>
      <c r="B205" s="305" t="str">
        <f>'RECOLHIMENTO DE CLIENTES'!C209</f>
        <v/>
      </c>
      <c r="C205" s="302">
        <f>'RECOLHIMENTO DE CLIENTES'!D209</f>
        <v>0</v>
      </c>
    </row>
    <row r="206" spans="1:3">
      <c r="A206" s="530">
        <f>'RECOLHIMENTO DE CLIENTES'!B210</f>
        <v>0</v>
      </c>
      <c r="B206" s="305" t="str">
        <f>'RECOLHIMENTO DE CLIENTES'!C210</f>
        <v/>
      </c>
      <c r="C206" s="302">
        <f>'RECOLHIMENTO DE CLIENTES'!D210</f>
        <v>0</v>
      </c>
    </row>
    <row r="207" spans="1:3">
      <c r="A207" s="530">
        <f>'RECOLHIMENTO DE CLIENTES'!B211</f>
        <v>0</v>
      </c>
      <c r="B207" s="305" t="str">
        <f>'RECOLHIMENTO DE CLIENTES'!C211</f>
        <v/>
      </c>
      <c r="C207" s="302">
        <f>'RECOLHIMENTO DE CLIENTES'!D211</f>
        <v>0</v>
      </c>
    </row>
    <row r="208" spans="1:3">
      <c r="A208" s="530">
        <f>'RECOLHIMENTO DE CLIENTES'!B212</f>
        <v>0</v>
      </c>
      <c r="B208" s="305" t="str">
        <f>'RECOLHIMENTO DE CLIENTES'!C212</f>
        <v/>
      </c>
      <c r="C208" s="302">
        <f>'RECOLHIMENTO DE CLIENTES'!D212</f>
        <v>0</v>
      </c>
    </row>
    <row r="209" spans="1:3">
      <c r="A209" s="530">
        <f>'RECOLHIMENTO DE CLIENTES'!B213</f>
        <v>0</v>
      </c>
      <c r="B209" s="305" t="str">
        <f>'RECOLHIMENTO DE CLIENTES'!C213</f>
        <v/>
      </c>
      <c r="C209" s="302">
        <f>'RECOLHIMENTO DE CLIENTES'!D213</f>
        <v>0</v>
      </c>
    </row>
    <row r="210" spans="1:3">
      <c r="A210" s="530">
        <f>'RECOLHIMENTO DE CLIENTES'!B214</f>
        <v>0</v>
      </c>
      <c r="B210" s="305" t="str">
        <f>'RECOLHIMENTO DE CLIENTES'!C214</f>
        <v/>
      </c>
      <c r="C210" s="302">
        <f>'RECOLHIMENTO DE CLIENTES'!D214</f>
        <v>0</v>
      </c>
    </row>
    <row r="211" spans="1:3">
      <c r="A211" s="530">
        <f>'RECOLHIMENTO DE CLIENTES'!B215</f>
        <v>0</v>
      </c>
      <c r="B211" s="305" t="str">
        <f>'RECOLHIMENTO DE CLIENTES'!C215</f>
        <v/>
      </c>
      <c r="C211" s="302">
        <f>'RECOLHIMENTO DE CLIENTES'!D215</f>
        <v>0</v>
      </c>
    </row>
    <row r="212" spans="1:3">
      <c r="A212" s="530">
        <f>'RECOLHIMENTO DE CLIENTES'!B216</f>
        <v>0</v>
      </c>
      <c r="B212" s="305" t="str">
        <f>'RECOLHIMENTO DE CLIENTES'!C216</f>
        <v/>
      </c>
      <c r="C212" s="302">
        <f>'RECOLHIMENTO DE CLIENTES'!D216</f>
        <v>0</v>
      </c>
    </row>
    <row r="213" spans="1:3">
      <c r="A213" s="530">
        <f>'RECOLHIMENTO DE CLIENTES'!B217</f>
        <v>0</v>
      </c>
      <c r="B213" s="305" t="str">
        <f>'RECOLHIMENTO DE CLIENTES'!C217</f>
        <v/>
      </c>
      <c r="C213" s="302">
        <f>'RECOLHIMENTO DE CLIENTES'!D217</f>
        <v>0</v>
      </c>
    </row>
    <row r="214" spans="1:3">
      <c r="A214" s="530">
        <f>'RECOLHIMENTO DE CLIENTES'!B218</f>
        <v>0</v>
      </c>
      <c r="B214" s="305" t="str">
        <f>'RECOLHIMENTO DE CLIENTES'!C218</f>
        <v/>
      </c>
      <c r="C214" s="302">
        <f>'RECOLHIMENTO DE CLIENTES'!D218</f>
        <v>0</v>
      </c>
    </row>
    <row r="215" spans="1:3">
      <c r="A215" s="530">
        <f>'RECOLHIMENTO DE CLIENTES'!B219</f>
        <v>0</v>
      </c>
      <c r="B215" s="305" t="str">
        <f>'RECOLHIMENTO DE CLIENTES'!C219</f>
        <v/>
      </c>
      <c r="C215" s="302">
        <f>'RECOLHIMENTO DE CLIENTES'!D219</f>
        <v>0</v>
      </c>
    </row>
    <row r="216" spans="1:3">
      <c r="A216" s="530">
        <f>'RECOLHIMENTO DE CLIENTES'!B220</f>
        <v>0</v>
      </c>
      <c r="B216" s="305" t="str">
        <f>'RECOLHIMENTO DE CLIENTES'!C220</f>
        <v/>
      </c>
      <c r="C216" s="302">
        <f>'RECOLHIMENTO DE CLIENTES'!D220</f>
        <v>0</v>
      </c>
    </row>
    <row r="217" spans="1:3">
      <c r="A217" s="530">
        <f>'RECOLHIMENTO DE CLIENTES'!B221</f>
        <v>0</v>
      </c>
      <c r="B217" s="305" t="str">
        <f>'RECOLHIMENTO DE CLIENTES'!C221</f>
        <v/>
      </c>
      <c r="C217" s="302">
        <f>'RECOLHIMENTO DE CLIENTES'!D221</f>
        <v>0</v>
      </c>
    </row>
    <row r="218" spans="1:3">
      <c r="A218" s="530">
        <f>'RECOLHIMENTO DE CLIENTES'!B222</f>
        <v>0</v>
      </c>
      <c r="B218" s="305" t="str">
        <f>'RECOLHIMENTO DE CLIENTES'!C222</f>
        <v/>
      </c>
      <c r="C218" s="302">
        <f>'RECOLHIMENTO DE CLIENTES'!D222</f>
        <v>0</v>
      </c>
    </row>
    <row r="219" spans="1:3">
      <c r="A219" s="530">
        <f>'RECOLHIMENTO DE CLIENTES'!B223</f>
        <v>0</v>
      </c>
      <c r="B219" s="305" t="str">
        <f>'RECOLHIMENTO DE CLIENTES'!C223</f>
        <v/>
      </c>
      <c r="C219" s="302">
        <f>'RECOLHIMENTO DE CLIENTES'!D223</f>
        <v>0</v>
      </c>
    </row>
    <row r="220" spans="1:3">
      <c r="A220" s="530">
        <f>'RECOLHIMENTO DE CLIENTES'!B224</f>
        <v>0</v>
      </c>
      <c r="B220" s="305" t="str">
        <f>'RECOLHIMENTO DE CLIENTES'!C224</f>
        <v/>
      </c>
      <c r="C220" s="302">
        <f>'RECOLHIMENTO DE CLIENTES'!D224</f>
        <v>0</v>
      </c>
    </row>
    <row r="221" spans="1:3">
      <c r="A221" s="530">
        <f>'RECOLHIMENTO DE CLIENTES'!B225</f>
        <v>0</v>
      </c>
      <c r="B221" s="305" t="str">
        <f>'RECOLHIMENTO DE CLIENTES'!C225</f>
        <v/>
      </c>
      <c r="C221" s="302">
        <f>'RECOLHIMENTO DE CLIENTES'!D225</f>
        <v>0</v>
      </c>
    </row>
    <row r="222" spans="1:3">
      <c r="A222" s="530">
        <f>'RECOLHIMENTO DE CLIENTES'!B226</f>
        <v>0</v>
      </c>
      <c r="B222" s="305" t="str">
        <f>'RECOLHIMENTO DE CLIENTES'!C226</f>
        <v/>
      </c>
      <c r="C222" s="302">
        <f>'RECOLHIMENTO DE CLIENTES'!D226</f>
        <v>0</v>
      </c>
    </row>
    <row r="223" spans="1:3">
      <c r="A223" s="530">
        <f>'RECOLHIMENTO DE CLIENTES'!B227</f>
        <v>0</v>
      </c>
      <c r="B223" s="305" t="str">
        <f>'RECOLHIMENTO DE CLIENTES'!C227</f>
        <v/>
      </c>
      <c r="C223" s="302">
        <f>'RECOLHIMENTO DE CLIENTES'!D227</f>
        <v>0</v>
      </c>
    </row>
    <row r="224" spans="1:3">
      <c r="A224" s="530">
        <f>'RECOLHIMENTO DE CLIENTES'!B228</f>
        <v>0</v>
      </c>
      <c r="B224" s="305" t="str">
        <f>'RECOLHIMENTO DE CLIENTES'!C228</f>
        <v/>
      </c>
      <c r="C224" s="302">
        <f>'RECOLHIMENTO DE CLIENTES'!D228</f>
        <v>0</v>
      </c>
    </row>
    <row r="225" spans="1:3">
      <c r="A225" s="530">
        <f>'RECOLHIMENTO DE CLIENTES'!B229</f>
        <v>0</v>
      </c>
      <c r="B225" s="305" t="str">
        <f>'RECOLHIMENTO DE CLIENTES'!C229</f>
        <v/>
      </c>
      <c r="C225" s="302">
        <f>'RECOLHIMENTO DE CLIENTES'!D229</f>
        <v>0</v>
      </c>
    </row>
    <row r="226" spans="1:3">
      <c r="A226" s="530">
        <f>'RECOLHIMENTO DE CLIENTES'!B230</f>
        <v>0</v>
      </c>
      <c r="B226" s="305" t="str">
        <f>'RECOLHIMENTO DE CLIENTES'!C230</f>
        <v/>
      </c>
      <c r="C226" s="302">
        <f>'RECOLHIMENTO DE CLIENTES'!D230</f>
        <v>0</v>
      </c>
    </row>
    <row r="227" spans="1:3">
      <c r="A227" s="530">
        <f>'RECOLHIMENTO DE CLIENTES'!B231</f>
        <v>0</v>
      </c>
      <c r="B227" s="305" t="str">
        <f>'RECOLHIMENTO DE CLIENTES'!C231</f>
        <v/>
      </c>
      <c r="C227" s="302">
        <f>'RECOLHIMENTO DE CLIENTES'!D231</f>
        <v>0</v>
      </c>
    </row>
    <row r="228" spans="1:3">
      <c r="A228" s="530">
        <f>'RECOLHIMENTO DE CLIENTES'!B232</f>
        <v>0</v>
      </c>
      <c r="B228" s="305" t="str">
        <f>'RECOLHIMENTO DE CLIENTES'!C232</f>
        <v/>
      </c>
      <c r="C228" s="302">
        <f>'RECOLHIMENTO DE CLIENTES'!D232</f>
        <v>0</v>
      </c>
    </row>
    <row r="229" spans="1:3">
      <c r="A229" s="530">
        <f>'RECOLHIMENTO DE CLIENTES'!B233</f>
        <v>0</v>
      </c>
      <c r="B229" s="305" t="str">
        <f>'RECOLHIMENTO DE CLIENTES'!C233</f>
        <v/>
      </c>
      <c r="C229" s="302">
        <f>'RECOLHIMENTO DE CLIENTES'!D233</f>
        <v>0</v>
      </c>
    </row>
    <row r="230" spans="1:3">
      <c r="A230" s="530">
        <f>'RECOLHIMENTO DE CLIENTES'!B234</f>
        <v>0</v>
      </c>
      <c r="B230" s="305" t="str">
        <f>'RECOLHIMENTO DE CLIENTES'!C234</f>
        <v/>
      </c>
      <c r="C230" s="302">
        <f>'RECOLHIMENTO DE CLIENTES'!D234</f>
        <v>0</v>
      </c>
    </row>
    <row r="231" spans="1:3">
      <c r="A231" s="530">
        <f>'RECOLHIMENTO DE CLIENTES'!B235</f>
        <v>0</v>
      </c>
      <c r="B231" s="305" t="str">
        <f>'RECOLHIMENTO DE CLIENTES'!C235</f>
        <v/>
      </c>
      <c r="C231" s="302">
        <f>'RECOLHIMENTO DE CLIENTES'!D235</f>
        <v>0</v>
      </c>
    </row>
    <row r="232" spans="1:3">
      <c r="A232" s="530">
        <f>'RECOLHIMENTO DE CLIENTES'!B236</f>
        <v>0</v>
      </c>
      <c r="B232" s="305" t="str">
        <f>'RECOLHIMENTO DE CLIENTES'!C236</f>
        <v/>
      </c>
      <c r="C232" s="302">
        <f>'RECOLHIMENTO DE CLIENTES'!D236</f>
        <v>0</v>
      </c>
    </row>
    <row r="233" spans="1:3">
      <c r="A233" s="530">
        <f>'RECOLHIMENTO DE CLIENTES'!B237</f>
        <v>0</v>
      </c>
      <c r="B233" s="305" t="str">
        <f>'RECOLHIMENTO DE CLIENTES'!C237</f>
        <v/>
      </c>
      <c r="C233" s="302">
        <f>'RECOLHIMENTO DE CLIENTES'!D237</f>
        <v>0</v>
      </c>
    </row>
    <row r="234" spans="1:3">
      <c r="A234" s="530">
        <f>'RECOLHIMENTO DE CLIENTES'!B238</f>
        <v>0</v>
      </c>
      <c r="B234" s="305" t="str">
        <f>'RECOLHIMENTO DE CLIENTES'!C238</f>
        <v/>
      </c>
      <c r="C234" s="302">
        <f>'RECOLHIMENTO DE CLIENTES'!D238</f>
        <v>0</v>
      </c>
    </row>
    <row r="235" spans="1:3">
      <c r="A235" s="530">
        <f>'RECOLHIMENTO DE CLIENTES'!B239</f>
        <v>0</v>
      </c>
      <c r="B235" s="305" t="str">
        <f>'RECOLHIMENTO DE CLIENTES'!C239</f>
        <v/>
      </c>
      <c r="C235" s="302">
        <f>'RECOLHIMENTO DE CLIENTES'!D239</f>
        <v>0</v>
      </c>
    </row>
    <row r="236" spans="1:3">
      <c r="A236" s="530">
        <f>'RECOLHIMENTO DE CLIENTES'!B240</f>
        <v>0</v>
      </c>
      <c r="B236" s="305" t="str">
        <f>'RECOLHIMENTO DE CLIENTES'!C240</f>
        <v/>
      </c>
      <c r="C236" s="302">
        <f>'RECOLHIMENTO DE CLIENTES'!D240</f>
        <v>0</v>
      </c>
    </row>
    <row r="237" spans="1:3">
      <c r="A237" s="530">
        <f>'RECOLHIMENTO DE CLIENTES'!B241</f>
        <v>0</v>
      </c>
      <c r="B237" s="305" t="str">
        <f>'RECOLHIMENTO DE CLIENTES'!C241</f>
        <v/>
      </c>
      <c r="C237" s="302">
        <f>'RECOLHIMENTO DE CLIENTES'!D241</f>
        <v>0</v>
      </c>
    </row>
    <row r="238" spans="1:3">
      <c r="A238" s="530">
        <f>'RECOLHIMENTO DE CLIENTES'!B242</f>
        <v>0</v>
      </c>
      <c r="B238" s="305" t="str">
        <f>'RECOLHIMENTO DE CLIENTES'!C242</f>
        <v/>
      </c>
      <c r="C238" s="302">
        <f>'RECOLHIMENTO DE CLIENTES'!D242</f>
        <v>0</v>
      </c>
    </row>
    <row r="239" spans="1:3">
      <c r="A239" s="530">
        <f>'RECOLHIMENTO DE CLIENTES'!B243</f>
        <v>0</v>
      </c>
      <c r="B239" s="305" t="str">
        <f>'RECOLHIMENTO DE CLIENTES'!C243</f>
        <v/>
      </c>
      <c r="C239" s="302">
        <f>'RECOLHIMENTO DE CLIENTES'!D243</f>
        <v>0</v>
      </c>
    </row>
    <row r="240" spans="1:3">
      <c r="A240" s="530">
        <f>'RECOLHIMENTO DE CLIENTES'!B244</f>
        <v>0</v>
      </c>
      <c r="B240" s="305" t="str">
        <f>'RECOLHIMENTO DE CLIENTES'!C244</f>
        <v/>
      </c>
      <c r="C240" s="302">
        <f>'RECOLHIMENTO DE CLIENTES'!D244</f>
        <v>0</v>
      </c>
    </row>
    <row r="241" spans="1:3">
      <c r="A241" s="530">
        <f>'RECOLHIMENTO DE CLIENTES'!B245</f>
        <v>0</v>
      </c>
      <c r="B241" s="305" t="str">
        <f>'RECOLHIMENTO DE CLIENTES'!C245</f>
        <v/>
      </c>
      <c r="C241" s="302">
        <f>'RECOLHIMENTO DE CLIENTES'!D245</f>
        <v>0</v>
      </c>
    </row>
    <row r="242" spans="1:3">
      <c r="A242" s="530">
        <f>'RECOLHIMENTO DE CLIENTES'!B246</f>
        <v>0</v>
      </c>
      <c r="B242" s="305" t="str">
        <f>'RECOLHIMENTO DE CLIENTES'!C246</f>
        <v/>
      </c>
      <c r="C242" s="302">
        <f>'RECOLHIMENTO DE CLIENTES'!D246</f>
        <v>0</v>
      </c>
    </row>
    <row r="243" spans="1:3">
      <c r="A243" s="530">
        <f>'RECOLHIMENTO DE CLIENTES'!B247</f>
        <v>0</v>
      </c>
      <c r="B243" s="305" t="str">
        <f>'RECOLHIMENTO DE CLIENTES'!C247</f>
        <v/>
      </c>
      <c r="C243" s="302">
        <f>'RECOLHIMENTO DE CLIENTES'!D247</f>
        <v>0</v>
      </c>
    </row>
    <row r="244" spans="1:3">
      <c r="A244" s="530">
        <f>'RECOLHIMENTO DE CLIENTES'!B248</f>
        <v>0</v>
      </c>
      <c r="B244" s="305">
        <f>'RECOLHIMENTO DE CLIENTES'!C248</f>
        <v>0</v>
      </c>
      <c r="C244" s="302">
        <f>'RECOLHIMENTO DE CLIENTES'!D248</f>
        <v>0</v>
      </c>
    </row>
    <row r="245" spans="1:3">
      <c r="A245" s="530">
        <f>'RECOLHIMENTO DE CLIENTES'!B249</f>
        <v>0</v>
      </c>
      <c r="B245" s="305">
        <f>'RECOLHIMENTO DE CLIENTES'!C249</f>
        <v>0</v>
      </c>
      <c r="C245" s="302">
        <f>'RECOLHIMENTO DE CLIENTES'!D249</f>
        <v>0</v>
      </c>
    </row>
    <row r="246" spans="1:3">
      <c r="A246" s="530">
        <f>'RECOLHIMENTO DE CLIENTES'!B250</f>
        <v>0</v>
      </c>
      <c r="B246" s="305">
        <f>'RECOLHIMENTO DE CLIENTES'!C250</f>
        <v>0</v>
      </c>
      <c r="C246" s="302">
        <f>'RECOLHIMENTO DE CLIENTES'!D250</f>
        <v>0</v>
      </c>
    </row>
    <row r="247" spans="1:3">
      <c r="A247" s="530">
        <f>'RECOLHIMENTO DE CLIENTES'!B251</f>
        <v>0</v>
      </c>
      <c r="B247" s="305">
        <f>'RECOLHIMENTO DE CLIENTES'!C251</f>
        <v>0</v>
      </c>
      <c r="C247" s="302">
        <f>'RECOLHIMENTO DE CLIENTES'!D251</f>
        <v>0</v>
      </c>
    </row>
    <row r="248" spans="1:3">
      <c r="A248" s="530">
        <f>'RECOLHIMENTO DE CLIENTES'!B252</f>
        <v>0</v>
      </c>
      <c r="B248" s="305">
        <f>'RECOLHIMENTO DE CLIENTES'!C252</f>
        <v>0</v>
      </c>
      <c r="C248" s="302">
        <f>'RECOLHIMENTO DE CLIENTES'!D252</f>
        <v>0</v>
      </c>
    </row>
    <row r="249" spans="1:3">
      <c r="A249" s="530">
        <f>'RECOLHIMENTO DE CLIENTES'!B253</f>
        <v>0</v>
      </c>
      <c r="B249" s="305">
        <f>'RECOLHIMENTO DE CLIENTES'!C253</f>
        <v>0</v>
      </c>
      <c r="C249" s="302">
        <f>'RECOLHIMENTO DE CLIENTES'!D253</f>
        <v>0</v>
      </c>
    </row>
    <row r="250" spans="1:3">
      <c r="A250" s="530">
        <f>'RECOLHIMENTO DE CLIENTES'!B254</f>
        <v>0</v>
      </c>
      <c r="B250" s="305">
        <f>'RECOLHIMENTO DE CLIENTES'!C254</f>
        <v>0</v>
      </c>
      <c r="C250" s="302">
        <f>'RECOLHIMENTO DE CLIENTES'!D254</f>
        <v>0</v>
      </c>
    </row>
    <row r="251" spans="1:3">
      <c r="A251" s="530">
        <f>'RECOLHIMENTO DE CLIENTES'!B255</f>
        <v>0</v>
      </c>
      <c r="B251" s="305">
        <f>'RECOLHIMENTO DE CLIENTES'!C255</f>
        <v>0</v>
      </c>
      <c r="C251" s="302">
        <f>'RECOLHIMENTO DE CLIENTES'!D255</f>
        <v>0</v>
      </c>
    </row>
    <row r="252" spans="1:3">
      <c r="A252" s="530">
        <f>'RECOLHIMENTO DE CLIENTES'!B256</f>
        <v>0</v>
      </c>
      <c r="B252" s="305">
        <f>'RECOLHIMENTO DE CLIENTES'!C256</f>
        <v>0</v>
      </c>
      <c r="C252" s="302">
        <f>'RECOLHIMENTO DE CLIENTES'!D256</f>
        <v>0</v>
      </c>
    </row>
    <row r="253" spans="1:3">
      <c r="A253" s="530">
        <f>'RECOLHIMENTO DE CLIENTES'!B257</f>
        <v>0</v>
      </c>
      <c r="B253" s="305">
        <f>'RECOLHIMENTO DE CLIENTES'!C257</f>
        <v>0</v>
      </c>
      <c r="C253" s="302">
        <f>'RECOLHIMENTO DE CLIENTES'!D257</f>
        <v>0</v>
      </c>
    </row>
    <row r="254" spans="1:3">
      <c r="A254" s="530">
        <f>'RECOLHIMENTO DE CLIENTES'!B258</f>
        <v>0</v>
      </c>
      <c r="B254" s="305">
        <f>'RECOLHIMENTO DE CLIENTES'!C258</f>
        <v>0</v>
      </c>
      <c r="C254" s="302">
        <f>'RECOLHIMENTO DE CLIENTES'!D258</f>
        <v>0</v>
      </c>
    </row>
    <row r="255" spans="1:3">
      <c r="A255" s="530">
        <f>'RECOLHIMENTO DE CLIENTES'!B259</f>
        <v>0</v>
      </c>
      <c r="B255" s="305">
        <f>'RECOLHIMENTO DE CLIENTES'!C259</f>
        <v>0</v>
      </c>
      <c r="C255" s="302">
        <f>'RECOLHIMENTO DE CLIENTES'!D259</f>
        <v>0</v>
      </c>
    </row>
    <row r="256" spans="1:3">
      <c r="A256" s="530">
        <f>'RECOLHIMENTO DE CLIENTES'!B260</f>
        <v>0</v>
      </c>
      <c r="B256" s="305">
        <f>'RECOLHIMENTO DE CLIENTES'!C260</f>
        <v>0</v>
      </c>
      <c r="C256" s="302">
        <f>'RECOLHIMENTO DE CLIENTES'!D260</f>
        <v>0</v>
      </c>
    </row>
    <row r="257" spans="1:3">
      <c r="A257" s="530">
        <f>'RECOLHIMENTO DE CLIENTES'!B261</f>
        <v>0</v>
      </c>
      <c r="B257" s="305">
        <f>'RECOLHIMENTO DE CLIENTES'!C261</f>
        <v>0</v>
      </c>
      <c r="C257" s="302">
        <f>'RECOLHIMENTO DE CLIENTES'!D261</f>
        <v>0</v>
      </c>
    </row>
    <row r="258" spans="1:3">
      <c r="A258" s="530"/>
    </row>
    <row r="259" spans="1:3">
      <c r="A259" s="530"/>
    </row>
    <row r="260" spans="1:3">
      <c r="A260" s="530"/>
    </row>
    <row r="262" spans="1:3">
      <c r="A262">
        <f>AGÊNCIAS!B6</f>
        <v>0</v>
      </c>
      <c r="B262" t="str">
        <f>AGÊNCIAS!C6</f>
        <v/>
      </c>
      <c r="C262" s="302">
        <f>AGÊNCIAS!D6</f>
        <v>0</v>
      </c>
    </row>
    <row r="263" spans="1:3">
      <c r="A263">
        <f>AGÊNCIAS!B7</f>
        <v>0</v>
      </c>
      <c r="B263" t="str">
        <f>AGÊNCIAS!C7</f>
        <v/>
      </c>
      <c r="C263" s="302">
        <f>AGÊNCIAS!D7</f>
        <v>0</v>
      </c>
    </row>
    <row r="264" spans="1:3">
      <c r="A264">
        <f>AGÊNCIAS!B8</f>
        <v>0</v>
      </c>
      <c r="B264" t="str">
        <f>AGÊNCIAS!C8</f>
        <v/>
      </c>
      <c r="C264" s="302">
        <f>AGÊNCIAS!D8</f>
        <v>0</v>
      </c>
    </row>
    <row r="265" spans="1:3">
      <c r="A265">
        <f>AGÊNCIAS!B9</f>
        <v>0</v>
      </c>
      <c r="B265" t="str">
        <f>AGÊNCIAS!C9</f>
        <v/>
      </c>
      <c r="C265" s="302">
        <f>AGÊNCIAS!D9</f>
        <v>0</v>
      </c>
    </row>
    <row r="266" spans="1:3">
      <c r="A266">
        <f>AGÊNCIAS!B10</f>
        <v>0</v>
      </c>
      <c r="B266" t="str">
        <f>AGÊNCIAS!C10</f>
        <v/>
      </c>
      <c r="C266" s="302">
        <f>AGÊNCIAS!D10</f>
        <v>0</v>
      </c>
    </row>
    <row r="267" spans="1:3">
      <c r="A267">
        <f>AGÊNCIAS!B11</f>
        <v>0</v>
      </c>
      <c r="B267" t="str">
        <f>AGÊNCIAS!C11</f>
        <v/>
      </c>
      <c r="C267" s="302">
        <f>AGÊNCIAS!D11</f>
        <v>0</v>
      </c>
    </row>
    <row r="268" spans="1:3">
      <c r="A268">
        <f>AGÊNCIAS!B12</f>
        <v>0</v>
      </c>
      <c r="B268" t="str">
        <f>AGÊNCIAS!C12</f>
        <v/>
      </c>
      <c r="C268" s="302">
        <f>AGÊNCIAS!D12</f>
        <v>0</v>
      </c>
    </row>
    <row r="269" spans="1:3">
      <c r="A269">
        <f>AGÊNCIAS!B13</f>
        <v>0</v>
      </c>
      <c r="B269" t="str">
        <f>AGÊNCIAS!C13</f>
        <v/>
      </c>
      <c r="C269" s="302">
        <f>AGÊNCIAS!D13</f>
        <v>0</v>
      </c>
    </row>
    <row r="270" spans="1:3">
      <c r="A270">
        <f>AGÊNCIAS!B14</f>
        <v>0</v>
      </c>
      <c r="B270" t="str">
        <f>AGÊNCIAS!C14</f>
        <v/>
      </c>
      <c r="C270" s="302">
        <f>AGÊNCIAS!D14</f>
        <v>0</v>
      </c>
    </row>
    <row r="271" spans="1:3">
      <c r="A271">
        <f>AGÊNCIAS!B15</f>
        <v>0</v>
      </c>
      <c r="B271" t="str">
        <f>AGÊNCIAS!C15</f>
        <v/>
      </c>
      <c r="C271" s="302">
        <f>AGÊNCIAS!D15</f>
        <v>0</v>
      </c>
    </row>
    <row r="272" spans="1:3">
      <c r="A272">
        <f>AGÊNCIAS!B16</f>
        <v>0</v>
      </c>
      <c r="B272" t="str">
        <f>AGÊNCIAS!C16</f>
        <v/>
      </c>
      <c r="C272" s="302">
        <f>AGÊNCIAS!D16</f>
        <v>0</v>
      </c>
    </row>
    <row r="273" spans="1:3">
      <c r="A273">
        <f>AGÊNCIAS!B17</f>
        <v>0</v>
      </c>
      <c r="B273" t="str">
        <f>AGÊNCIAS!C17</f>
        <v/>
      </c>
      <c r="C273" s="302">
        <f>AGÊNCIAS!D17</f>
        <v>0</v>
      </c>
    </row>
    <row r="274" spans="1:3">
      <c r="A274">
        <f>AGÊNCIAS!B18</f>
        <v>0</v>
      </c>
      <c r="B274" t="str">
        <f>AGÊNCIAS!C18</f>
        <v/>
      </c>
      <c r="C274" s="302">
        <f>AGÊNCIAS!D18</f>
        <v>0</v>
      </c>
    </row>
    <row r="275" spans="1:3">
      <c r="A275">
        <f>AGÊNCIAS!B19</f>
        <v>0</v>
      </c>
      <c r="B275" t="str">
        <f>AGÊNCIAS!C19</f>
        <v/>
      </c>
      <c r="C275" s="302">
        <f>AGÊNCIAS!D19</f>
        <v>0</v>
      </c>
    </row>
    <row r="276" spans="1:3">
      <c r="A276">
        <f>AGÊNCIAS!B20</f>
        <v>0</v>
      </c>
      <c r="B276" t="str">
        <f>AGÊNCIAS!C20</f>
        <v/>
      </c>
      <c r="C276" s="302">
        <f>AGÊNCIAS!D20</f>
        <v>0</v>
      </c>
    </row>
    <row r="277" spans="1:3">
      <c r="A277">
        <f>AGÊNCIAS!B21</f>
        <v>0</v>
      </c>
      <c r="B277" t="str">
        <f>AGÊNCIAS!C21</f>
        <v/>
      </c>
      <c r="C277" s="302">
        <f>AGÊNCIAS!D21</f>
        <v>0</v>
      </c>
    </row>
    <row r="278" spans="1:3">
      <c r="A278">
        <f>AGÊNCIAS!B22</f>
        <v>0</v>
      </c>
      <c r="B278" t="str">
        <f>AGÊNCIAS!C22</f>
        <v/>
      </c>
      <c r="C278" s="302">
        <f>AGÊNCIAS!D22</f>
        <v>0</v>
      </c>
    </row>
    <row r="279" spans="1:3">
      <c r="A279">
        <f>AGÊNCIAS!B23</f>
        <v>0</v>
      </c>
      <c r="B279" t="str">
        <f>AGÊNCIAS!C23</f>
        <v/>
      </c>
      <c r="C279" s="302">
        <f>AGÊNCIAS!D23</f>
        <v>0</v>
      </c>
    </row>
    <row r="280" spans="1:3">
      <c r="A280">
        <f>AGÊNCIAS!B24</f>
        <v>0</v>
      </c>
      <c r="B280" t="str">
        <f>AGÊNCIAS!C24</f>
        <v/>
      </c>
      <c r="C280" s="302">
        <f>AGÊNCIAS!D24</f>
        <v>0</v>
      </c>
    </row>
    <row r="281" spans="1:3">
      <c r="A281">
        <f>AGÊNCIAS!B25</f>
        <v>0</v>
      </c>
      <c r="B281" t="str">
        <f>AGÊNCIAS!C25</f>
        <v/>
      </c>
      <c r="C281" s="302">
        <f>AGÊNCIAS!D25</f>
        <v>0</v>
      </c>
    </row>
    <row r="282" spans="1:3">
      <c r="A282">
        <f>AGÊNCIAS!B26</f>
        <v>0</v>
      </c>
      <c r="B282" t="str">
        <f>AGÊNCIAS!C26</f>
        <v/>
      </c>
      <c r="C282" s="302">
        <f>AGÊNCIAS!D26</f>
        <v>0</v>
      </c>
    </row>
    <row r="283" spans="1:3">
      <c r="A283">
        <f>AGÊNCIAS!B27</f>
        <v>0</v>
      </c>
      <c r="B283" t="str">
        <f>AGÊNCIAS!C27</f>
        <v/>
      </c>
      <c r="C283" s="302">
        <f>AGÊNCIAS!D27</f>
        <v>0</v>
      </c>
    </row>
    <row r="284" spans="1:3">
      <c r="A284">
        <f>AGÊNCIAS!B28</f>
        <v>0</v>
      </c>
      <c r="B284" t="str">
        <f>AGÊNCIAS!C28</f>
        <v/>
      </c>
      <c r="C284" s="302">
        <f>AGÊNCIAS!D28</f>
        <v>0</v>
      </c>
    </row>
    <row r="285" spans="1:3">
      <c r="A285">
        <f>AGÊNCIAS!B29</f>
        <v>0</v>
      </c>
      <c r="B285" t="str">
        <f>AGÊNCIAS!C29</f>
        <v/>
      </c>
      <c r="C285" s="302">
        <f>AGÊNCIAS!D29</f>
        <v>0</v>
      </c>
    </row>
    <row r="286" spans="1:3">
      <c r="A286">
        <f>AGÊNCIAS!B30</f>
        <v>0</v>
      </c>
      <c r="B286" t="str">
        <f>AGÊNCIAS!C30</f>
        <v/>
      </c>
      <c r="C286" s="302">
        <f>AGÊNCIAS!D30</f>
        <v>0</v>
      </c>
    </row>
    <row r="287" spans="1:3">
      <c r="A287">
        <f>AGÊNCIAS!B31</f>
        <v>0</v>
      </c>
      <c r="B287" t="str">
        <f>AGÊNCIAS!C31</f>
        <v/>
      </c>
      <c r="C287" s="302">
        <f>AGÊNCIAS!D31</f>
        <v>0</v>
      </c>
    </row>
    <row r="288" spans="1:3">
      <c r="A288">
        <f>AGÊNCIAS!B32</f>
        <v>0</v>
      </c>
      <c r="B288" t="str">
        <f>AGÊNCIAS!C32</f>
        <v/>
      </c>
      <c r="C288" s="302">
        <f>AGÊNCIAS!D32</f>
        <v>0</v>
      </c>
    </row>
    <row r="289" spans="1:3">
      <c r="A289">
        <f>AGÊNCIAS!B33</f>
        <v>0</v>
      </c>
      <c r="B289" t="str">
        <f>AGÊNCIAS!C33</f>
        <v/>
      </c>
      <c r="C289" s="302">
        <f>AGÊNCIAS!D33</f>
        <v>0</v>
      </c>
    </row>
    <row r="290" spans="1:3">
      <c r="A290">
        <f>AGÊNCIAS!B34</f>
        <v>0</v>
      </c>
      <c r="B290" t="str">
        <f>AGÊNCIAS!C34</f>
        <v/>
      </c>
      <c r="C290" s="302">
        <f>AGÊNCIAS!D34</f>
        <v>0</v>
      </c>
    </row>
    <row r="291" spans="1:3">
      <c r="A291">
        <f>AGÊNCIAS!B35</f>
        <v>0</v>
      </c>
      <c r="B291" t="str">
        <f>AGÊNCIAS!C35</f>
        <v/>
      </c>
      <c r="C291" s="302">
        <f>AGÊNCIAS!D35</f>
        <v>0</v>
      </c>
    </row>
    <row r="292" spans="1:3">
      <c r="A292">
        <f>AGÊNCIAS!B36</f>
        <v>0</v>
      </c>
      <c r="B292" t="str">
        <f>AGÊNCIAS!C36</f>
        <v/>
      </c>
      <c r="C292" s="302">
        <f>AGÊNCIAS!D36</f>
        <v>0</v>
      </c>
    </row>
    <row r="293" spans="1:3">
      <c r="A293">
        <f>AGÊNCIAS!B37</f>
        <v>0</v>
      </c>
      <c r="B293" t="str">
        <f>AGÊNCIAS!C37</f>
        <v/>
      </c>
      <c r="C293" s="302">
        <f>AGÊNCIAS!D37</f>
        <v>0</v>
      </c>
    </row>
    <row r="294" spans="1:3">
      <c r="A294">
        <f>AGÊNCIAS!B38</f>
        <v>0</v>
      </c>
      <c r="B294" t="str">
        <f>AGÊNCIAS!C38</f>
        <v/>
      </c>
      <c r="C294" s="302">
        <f>AGÊNCIAS!D38</f>
        <v>0</v>
      </c>
    </row>
    <row r="295" spans="1:3">
      <c r="A295">
        <f>AGÊNCIAS!B39</f>
        <v>0</v>
      </c>
      <c r="B295" t="str">
        <f>AGÊNCIAS!C39</f>
        <v/>
      </c>
      <c r="C295" s="302">
        <f>AGÊNCIAS!D39</f>
        <v>0</v>
      </c>
    </row>
    <row r="296" spans="1:3">
      <c r="A296">
        <f>AGÊNCIAS!B40</f>
        <v>0</v>
      </c>
      <c r="B296" t="str">
        <f>AGÊNCIAS!C40</f>
        <v/>
      </c>
      <c r="C296" s="302">
        <f>AGÊNCIAS!D40</f>
        <v>0</v>
      </c>
    </row>
    <row r="297" spans="1:3">
      <c r="A297">
        <f>AGÊNCIAS!B41</f>
        <v>0</v>
      </c>
      <c r="B297" t="str">
        <f>AGÊNCIAS!C41</f>
        <v/>
      </c>
      <c r="C297" s="302">
        <f>AGÊNCIAS!D41</f>
        <v>0</v>
      </c>
    </row>
    <row r="298" spans="1:3">
      <c r="A298">
        <f>AGÊNCIAS!B42</f>
        <v>0</v>
      </c>
      <c r="B298" t="str">
        <f>AGÊNCIAS!C42</f>
        <v/>
      </c>
      <c r="C298" s="302">
        <f>AGÊNCIAS!D42</f>
        <v>0</v>
      </c>
    </row>
    <row r="299" spans="1:3">
      <c r="A299">
        <f>AGÊNCIAS!B43</f>
        <v>0</v>
      </c>
      <c r="B299" t="str">
        <f>AGÊNCIAS!C43</f>
        <v/>
      </c>
      <c r="C299" s="302">
        <f>AGÊNCIAS!D43</f>
        <v>0</v>
      </c>
    </row>
    <row r="300" spans="1:3">
      <c r="A300">
        <f>AGÊNCIAS!B44</f>
        <v>0</v>
      </c>
      <c r="B300">
        <f>AGÊNCIAS!C44</f>
        <v>0</v>
      </c>
      <c r="C300" s="302">
        <f>AGÊNCIAS!D44</f>
        <v>0</v>
      </c>
    </row>
    <row r="301" spans="1:3">
      <c r="A301">
        <f>AGÊNCIAS!B45</f>
        <v>0</v>
      </c>
      <c r="B301">
        <f>AGÊNCIAS!C45</f>
        <v>0</v>
      </c>
      <c r="C301" s="302">
        <f>AGÊNCIAS!D45</f>
        <v>0</v>
      </c>
    </row>
    <row r="302" spans="1:3">
      <c r="A302">
        <f>AGÊNCIAS!B46</f>
        <v>0</v>
      </c>
      <c r="B302">
        <f>AGÊNCIAS!C46</f>
        <v>0</v>
      </c>
      <c r="C302" s="302">
        <f>AGÊNCIAS!D46</f>
        <v>0</v>
      </c>
    </row>
    <row r="303" spans="1:3">
      <c r="A303">
        <f>AGÊNCIAS!B47</f>
        <v>0</v>
      </c>
      <c r="B303">
        <f>AGÊNCIAS!C47</f>
        <v>0</v>
      </c>
      <c r="C303" s="302">
        <f>AGÊNCIAS!D47</f>
        <v>0</v>
      </c>
    </row>
    <row r="304" spans="1:3">
      <c r="A304">
        <f>AGÊNCIAS!B48</f>
        <v>0</v>
      </c>
      <c r="B304">
        <f>AGÊNCIAS!C48</f>
        <v>0</v>
      </c>
      <c r="C304" s="302">
        <f>AGÊNCIAS!D48</f>
        <v>0</v>
      </c>
    </row>
    <row r="305" spans="1:3">
      <c r="A305">
        <f>AGÊNCIAS!B49</f>
        <v>0</v>
      </c>
      <c r="B305">
        <f>AGÊNCIAS!C49</f>
        <v>0</v>
      </c>
      <c r="C305" s="302">
        <f>AGÊNCIAS!D49</f>
        <v>0</v>
      </c>
    </row>
    <row r="306" spans="1:3">
      <c r="A306">
        <f>AGÊNCIAS!B50</f>
        <v>0</v>
      </c>
      <c r="B306">
        <f>AGÊNCIAS!C50</f>
        <v>0</v>
      </c>
      <c r="C306" s="302">
        <f>AGÊNCIAS!D50</f>
        <v>0</v>
      </c>
    </row>
    <row r="307" spans="1:3">
      <c r="A307">
        <f>AGÊNCIAS!B51</f>
        <v>0</v>
      </c>
      <c r="B307">
        <f>AGÊNCIAS!C51</f>
        <v>0</v>
      </c>
      <c r="C307" s="302">
        <f>AGÊNCIAS!D51</f>
        <v>0</v>
      </c>
    </row>
    <row r="308" spans="1:3">
      <c r="A308">
        <f>AGÊNCIAS!B52</f>
        <v>0</v>
      </c>
      <c r="B308">
        <f>AGÊNCIAS!C52</f>
        <v>0</v>
      </c>
      <c r="C308" s="302">
        <f>AGÊNCIAS!D52</f>
        <v>0</v>
      </c>
    </row>
    <row r="309" spans="1:3">
      <c r="A309">
        <f>AGÊNCIAS!B53</f>
        <v>0</v>
      </c>
      <c r="B309">
        <f>AGÊNCIAS!C53</f>
        <v>0</v>
      </c>
      <c r="C309" s="302">
        <f>AGÊNCIAS!D53</f>
        <v>0</v>
      </c>
    </row>
    <row r="310" spans="1:3">
      <c r="A310">
        <f>AGÊNCIAS!B54</f>
        <v>0</v>
      </c>
      <c r="B310">
        <f>AGÊNCIAS!C54</f>
        <v>0</v>
      </c>
      <c r="C310" s="302">
        <f>AGÊNCIAS!D54</f>
        <v>0</v>
      </c>
    </row>
    <row r="311" spans="1:3">
      <c r="A311">
        <f>AGÊNCIAS!B55</f>
        <v>0</v>
      </c>
      <c r="B311">
        <f>AGÊNCIAS!C55</f>
        <v>0</v>
      </c>
      <c r="C311" s="302">
        <f>AGÊNCIAS!D55</f>
        <v>0</v>
      </c>
    </row>
    <row r="312" spans="1:3">
      <c r="A312">
        <f>AGÊNCIAS!B56</f>
        <v>0</v>
      </c>
      <c r="B312">
        <f>AGÊNCIAS!C56</f>
        <v>0</v>
      </c>
      <c r="C312" s="302">
        <f>AGÊNCIAS!D56</f>
        <v>0</v>
      </c>
    </row>
    <row r="313" spans="1:3">
      <c r="A313">
        <f>AGÊNCIAS!B57</f>
        <v>0</v>
      </c>
      <c r="B313">
        <f>AGÊNCIAS!C57</f>
        <v>0</v>
      </c>
      <c r="C313" s="302">
        <f>AGÊNCIAS!D57</f>
        <v>0</v>
      </c>
    </row>
    <row r="314" spans="1:3">
      <c r="A314">
        <f>AGÊNCIAS!B58</f>
        <v>0</v>
      </c>
      <c r="B314">
        <f>AGÊNCIAS!C58</f>
        <v>0</v>
      </c>
      <c r="C314" s="302">
        <f>AGÊNCIAS!D58</f>
        <v>0</v>
      </c>
    </row>
    <row r="315" spans="1:3">
      <c r="A315">
        <f>AGÊNCIAS!B59</f>
        <v>0</v>
      </c>
      <c r="B315">
        <f>AGÊNCIAS!C59</f>
        <v>0</v>
      </c>
      <c r="C315" s="302">
        <f>AGÊNCIAS!D59</f>
        <v>0</v>
      </c>
    </row>
    <row r="316" spans="1:3">
      <c r="A316">
        <f>AGÊNCIAS!B60</f>
        <v>0</v>
      </c>
      <c r="B316">
        <f>AGÊNCIAS!C60</f>
        <v>0</v>
      </c>
      <c r="C316" s="302">
        <f>AGÊNCIAS!D60</f>
        <v>0</v>
      </c>
    </row>
    <row r="317" spans="1:3">
      <c r="A317">
        <f>AGÊNCIAS!B61</f>
        <v>0</v>
      </c>
      <c r="B317">
        <f>AGÊNCIAS!C61</f>
        <v>0</v>
      </c>
      <c r="C317" s="302">
        <f>AGÊNCIAS!D61</f>
        <v>0</v>
      </c>
    </row>
    <row r="318" spans="1:3">
      <c r="A318">
        <f>AGÊNCIAS!B62</f>
        <v>0</v>
      </c>
      <c r="B318">
        <f>AGÊNCIAS!C62</f>
        <v>0</v>
      </c>
      <c r="C318" s="302">
        <f>AGÊNCIAS!D62</f>
        <v>0</v>
      </c>
    </row>
    <row r="319" spans="1:3">
      <c r="A319">
        <f>AGÊNCIAS!B63</f>
        <v>0</v>
      </c>
      <c r="B319">
        <f>AGÊNCIAS!C63</f>
        <v>0</v>
      </c>
      <c r="C319" s="302">
        <f>AGÊNCIAS!D63</f>
        <v>0</v>
      </c>
    </row>
    <row r="320" spans="1:3">
      <c r="A320">
        <f>AGÊNCIAS!B64</f>
        <v>0</v>
      </c>
      <c r="B320">
        <f>AGÊNCIAS!C64</f>
        <v>0</v>
      </c>
      <c r="C320" s="302">
        <f>AGÊNCIAS!D64</f>
        <v>0</v>
      </c>
    </row>
    <row r="321" spans="1:3">
      <c r="A321">
        <f>AGÊNCIAS!B65</f>
        <v>0</v>
      </c>
      <c r="B321">
        <f>AGÊNCIAS!C65</f>
        <v>0</v>
      </c>
      <c r="C321" s="302">
        <f>AGÊNCIAS!D65</f>
        <v>0</v>
      </c>
    </row>
    <row r="322" spans="1:3">
      <c r="A322">
        <f>AGÊNCIAS!B66</f>
        <v>0</v>
      </c>
      <c r="B322">
        <f>AGÊNCIAS!C66</f>
        <v>0</v>
      </c>
      <c r="C322" s="302">
        <f>AGÊNCIAS!D66</f>
        <v>0</v>
      </c>
    </row>
    <row r="323" spans="1:3">
      <c r="A323">
        <f>AGÊNCIAS!B67</f>
        <v>0</v>
      </c>
      <c r="B323">
        <f>AGÊNCIAS!C67</f>
        <v>0</v>
      </c>
      <c r="C323" s="302">
        <f>AGÊNCIAS!D67</f>
        <v>0</v>
      </c>
    </row>
    <row r="324" spans="1:3">
      <c r="A324">
        <f>AGÊNCIAS!B68</f>
        <v>0</v>
      </c>
      <c r="B324">
        <f>AGÊNCIAS!C68</f>
        <v>0</v>
      </c>
      <c r="C324" s="302">
        <f>AGÊNCIAS!D68</f>
        <v>0</v>
      </c>
    </row>
    <row r="325" spans="1:3">
      <c r="A325">
        <f>AGÊNCIAS!B69</f>
        <v>0</v>
      </c>
      <c r="B325">
        <f>AGÊNCIAS!C69</f>
        <v>0</v>
      </c>
      <c r="C325" s="302">
        <f>AGÊNCIAS!D69</f>
        <v>0</v>
      </c>
    </row>
    <row r="326" spans="1:3">
      <c r="A326">
        <f>AGÊNCIAS!B70</f>
        <v>0</v>
      </c>
      <c r="B326">
        <f>AGÊNCIAS!C70</f>
        <v>0</v>
      </c>
      <c r="C326" s="302">
        <f>AGÊNCIAS!D70</f>
        <v>0</v>
      </c>
    </row>
    <row r="327" spans="1:3">
      <c r="A327">
        <f>AGÊNCIAS!B71</f>
        <v>0</v>
      </c>
      <c r="B327">
        <f>AGÊNCIAS!C71</f>
        <v>0</v>
      </c>
      <c r="C327" s="302">
        <f>AGÊNCIAS!D71</f>
        <v>0</v>
      </c>
    </row>
    <row r="328" spans="1:3">
      <c r="A328">
        <f>AGÊNCIAS!B72</f>
        <v>0</v>
      </c>
      <c r="B328">
        <f>AGÊNCIAS!C72</f>
        <v>0</v>
      </c>
      <c r="C328" s="302">
        <f>AGÊNCIAS!D72</f>
        <v>0</v>
      </c>
    </row>
    <row r="329" spans="1:3">
      <c r="A329">
        <f>AGÊNCIAS!B73</f>
        <v>0</v>
      </c>
      <c r="B329">
        <f>AGÊNCIAS!C73</f>
        <v>0</v>
      </c>
      <c r="C329" s="302">
        <f>AGÊNCIAS!D73</f>
        <v>0</v>
      </c>
    </row>
    <row r="330" spans="1:3">
      <c r="A330">
        <f>AGÊNCIAS!B74</f>
        <v>0</v>
      </c>
      <c r="B330">
        <f>AGÊNCIAS!C74</f>
        <v>0</v>
      </c>
      <c r="C330" s="302">
        <f>AGÊNCIAS!D74</f>
        <v>0</v>
      </c>
    </row>
    <row r="331" spans="1:3">
      <c r="A331">
        <f>AGÊNCIAS!B75</f>
        <v>0</v>
      </c>
      <c r="B331">
        <f>AGÊNCIAS!C75</f>
        <v>0</v>
      </c>
      <c r="C331" s="302">
        <f>AGÊNCIAS!D75</f>
        <v>0</v>
      </c>
    </row>
    <row r="332" spans="1:3">
      <c r="A332">
        <f>AGÊNCIAS!B76</f>
        <v>0</v>
      </c>
      <c r="B332">
        <f>AGÊNCIAS!C76</f>
        <v>0</v>
      </c>
      <c r="C332" s="302">
        <f>AGÊNCIAS!D76</f>
        <v>0</v>
      </c>
    </row>
    <row r="333" spans="1:3">
      <c r="A333">
        <f>AGÊNCIAS!B77</f>
        <v>0</v>
      </c>
      <c r="B333">
        <f>AGÊNCIAS!C77</f>
        <v>0</v>
      </c>
      <c r="C333" s="302">
        <f>AGÊNCIAS!D77</f>
        <v>0</v>
      </c>
    </row>
    <row r="334" spans="1:3">
      <c r="A334">
        <f>AGÊNCIAS!B78</f>
        <v>0</v>
      </c>
      <c r="B334">
        <f>AGÊNCIAS!C78</f>
        <v>0</v>
      </c>
      <c r="C334" s="302">
        <f>AGÊNCIAS!D78</f>
        <v>0</v>
      </c>
    </row>
    <row r="335" spans="1:3">
      <c r="A335">
        <f>AGÊNCIAS!B79</f>
        <v>0</v>
      </c>
      <c r="B335">
        <f>AGÊNCIAS!C79</f>
        <v>0</v>
      </c>
      <c r="C335" s="302">
        <f>AGÊNCIAS!D79</f>
        <v>0</v>
      </c>
    </row>
    <row r="336" spans="1:3">
      <c r="A336">
        <f>AGÊNCIAS!B80</f>
        <v>0</v>
      </c>
      <c r="B336">
        <f>AGÊNCIAS!C80</f>
        <v>0</v>
      </c>
      <c r="C336" s="302">
        <f>AGÊNCIAS!D80</f>
        <v>0</v>
      </c>
    </row>
    <row r="337" spans="1:3">
      <c r="A337">
        <f>AGÊNCIAS!B81</f>
        <v>0</v>
      </c>
      <c r="B337">
        <f>AGÊNCIAS!C81</f>
        <v>0</v>
      </c>
      <c r="C337" s="302">
        <f>AGÊNCIAS!D81</f>
        <v>0</v>
      </c>
    </row>
    <row r="338" spans="1:3">
      <c r="A338">
        <f>AGÊNCIAS!B82</f>
        <v>0</v>
      </c>
      <c r="B338">
        <f>AGÊNCIAS!C82</f>
        <v>0</v>
      </c>
      <c r="C338" s="302">
        <f>AGÊNCIAS!D82</f>
        <v>0</v>
      </c>
    </row>
    <row r="339" spans="1:3">
      <c r="A339">
        <f>AGÊNCIAS!B83</f>
        <v>0</v>
      </c>
      <c r="B339">
        <f>AGÊNCIAS!C83</f>
        <v>0</v>
      </c>
      <c r="C339" s="302">
        <f>AGÊNCIAS!D83</f>
        <v>0</v>
      </c>
    </row>
    <row r="340" spans="1:3">
      <c r="A340">
        <f>AGÊNCIAS!B84</f>
        <v>0</v>
      </c>
      <c r="B340">
        <f>AGÊNCIAS!C84</f>
        <v>0</v>
      </c>
      <c r="C340" s="302">
        <f>AGÊNCIAS!D84</f>
        <v>0</v>
      </c>
    </row>
    <row r="341" spans="1:3">
      <c r="A341">
        <f>AGÊNCIAS!B85</f>
        <v>0</v>
      </c>
      <c r="B341">
        <f>AGÊNCIAS!C85</f>
        <v>0</v>
      </c>
      <c r="C341" s="302">
        <f>AGÊNCIAS!D85</f>
        <v>0</v>
      </c>
    </row>
    <row r="342" spans="1:3">
      <c r="A342">
        <f>AGÊNCIAS!B86</f>
        <v>0</v>
      </c>
      <c r="B342">
        <f>AGÊNCIAS!C86</f>
        <v>0</v>
      </c>
      <c r="C342" s="302">
        <f>AGÊNCIAS!D86</f>
        <v>0</v>
      </c>
    </row>
    <row r="343" spans="1:3">
      <c r="A343">
        <f>AGÊNCIAS!B87</f>
        <v>0</v>
      </c>
      <c r="B343">
        <f>AGÊNCIAS!C87</f>
        <v>0</v>
      </c>
      <c r="C343" s="302">
        <f>AGÊNCIAS!D87</f>
        <v>0</v>
      </c>
    </row>
    <row r="344" spans="1:3">
      <c r="A344">
        <f>AGÊNCIAS!B88</f>
        <v>0</v>
      </c>
      <c r="B344">
        <f>AGÊNCIAS!C88</f>
        <v>0</v>
      </c>
      <c r="C344" s="302">
        <f>AGÊNCIAS!D88</f>
        <v>0</v>
      </c>
    </row>
    <row r="345" spans="1:3">
      <c r="A345">
        <f>AGÊNCIAS!B89</f>
        <v>0</v>
      </c>
      <c r="B345">
        <f>AGÊNCIAS!C89</f>
        <v>0</v>
      </c>
      <c r="C345" s="302">
        <f>AGÊNCIAS!D89</f>
        <v>0</v>
      </c>
    </row>
    <row r="346" spans="1:3">
      <c r="A346">
        <f>AGÊNCIAS!B90</f>
        <v>0</v>
      </c>
      <c r="B346">
        <f>AGÊNCIAS!C90</f>
        <v>0</v>
      </c>
      <c r="C346" s="302">
        <f>AGÊNCIAS!D90</f>
        <v>0</v>
      </c>
    </row>
    <row r="347" spans="1:3">
      <c r="A347">
        <f>AGÊNCIAS!B91</f>
        <v>0</v>
      </c>
      <c r="B347">
        <f>AGÊNCIAS!C91</f>
        <v>0</v>
      </c>
      <c r="C347" s="302">
        <f>AGÊNCIAS!D91</f>
        <v>0</v>
      </c>
    </row>
    <row r="348" spans="1:3">
      <c r="A348">
        <f>AGÊNCIAS!B92</f>
        <v>0</v>
      </c>
      <c r="B348">
        <f>AGÊNCIAS!C92</f>
        <v>0</v>
      </c>
      <c r="C348" s="302">
        <f>AGÊNCIAS!D92</f>
        <v>0</v>
      </c>
    </row>
    <row r="349" spans="1:3">
      <c r="A349">
        <f>AGÊNCIAS!B93</f>
        <v>0</v>
      </c>
      <c r="B349">
        <f>AGÊNCIAS!C93</f>
        <v>0</v>
      </c>
      <c r="C349" s="302">
        <f>AGÊNCIAS!D93</f>
        <v>0</v>
      </c>
    </row>
    <row r="350" spans="1:3">
      <c r="A350">
        <f>AGÊNCIAS!B94</f>
        <v>0</v>
      </c>
      <c r="B350">
        <f>AGÊNCIAS!C94</f>
        <v>0</v>
      </c>
      <c r="C350" s="302">
        <f>AGÊNCIAS!D94</f>
        <v>0</v>
      </c>
    </row>
    <row r="351" spans="1:3">
      <c r="A351">
        <f>AGÊNCIAS!B95</f>
        <v>0</v>
      </c>
      <c r="B351">
        <f>AGÊNCIAS!C95</f>
        <v>0</v>
      </c>
      <c r="C351" s="302">
        <f>AGÊNCIAS!D95</f>
        <v>0</v>
      </c>
    </row>
    <row r="352" spans="1:3">
      <c r="A352">
        <f>AGÊNCIAS!B96</f>
        <v>0</v>
      </c>
      <c r="B352">
        <f>AGÊNCIAS!C96</f>
        <v>0</v>
      </c>
      <c r="C352" s="302">
        <f>AGÊNCIAS!D96</f>
        <v>0</v>
      </c>
    </row>
    <row r="353" spans="1:3">
      <c r="A353">
        <f>AGÊNCIAS!B97</f>
        <v>0</v>
      </c>
      <c r="B353">
        <f>AGÊNCIAS!C97</f>
        <v>0</v>
      </c>
      <c r="C353" s="302">
        <f>AGÊNCIAS!D97</f>
        <v>0</v>
      </c>
    </row>
    <row r="354" spans="1:3">
      <c r="A354">
        <f>AGÊNCIAS!B98</f>
        <v>0</v>
      </c>
      <c r="B354">
        <f>AGÊNCIAS!C98</f>
        <v>0</v>
      </c>
      <c r="C354" s="302">
        <f>AGÊNCIAS!D98</f>
        <v>0</v>
      </c>
    </row>
    <row r="355" spans="1:3">
      <c r="A355">
        <f>AGÊNCIAS!B99</f>
        <v>0</v>
      </c>
      <c r="B355">
        <f>AGÊNCIAS!C99</f>
        <v>0</v>
      </c>
      <c r="C355" s="302">
        <f>AGÊNCIAS!D99</f>
        <v>0</v>
      </c>
    </row>
    <row r="356" spans="1:3">
      <c r="A356">
        <f>AGÊNCIAS!B100</f>
        <v>0</v>
      </c>
      <c r="B356">
        <f>AGÊNCIAS!C100</f>
        <v>0</v>
      </c>
      <c r="C356" s="302">
        <f>AGÊNCIAS!D100</f>
        <v>0</v>
      </c>
    </row>
    <row r="357" spans="1:3">
      <c r="A357">
        <f>AGÊNCIAS!B101</f>
        <v>0</v>
      </c>
      <c r="B357">
        <f>AGÊNCIAS!C101</f>
        <v>0</v>
      </c>
      <c r="C357" s="302">
        <f>AGÊNCIAS!D101</f>
        <v>0</v>
      </c>
    </row>
    <row r="358" spans="1:3">
      <c r="A358">
        <f>AGÊNCIAS!B102</f>
        <v>0</v>
      </c>
      <c r="B358">
        <f>AGÊNCIAS!C102</f>
        <v>0</v>
      </c>
      <c r="C358" s="302">
        <f>AGÊNCIAS!D102</f>
        <v>0</v>
      </c>
    </row>
    <row r="359" spans="1:3">
      <c r="A359">
        <f>AGÊNCIAS!B103</f>
        <v>0</v>
      </c>
      <c r="B359">
        <f>AGÊNCIAS!C103</f>
        <v>0</v>
      </c>
      <c r="C359" s="302">
        <f>AGÊNCIAS!D103</f>
        <v>0</v>
      </c>
    </row>
    <row r="360" spans="1:3">
      <c r="A360">
        <f>AGÊNCIAS!B104</f>
        <v>0</v>
      </c>
      <c r="B360">
        <f>AGÊNCIAS!C104</f>
        <v>0</v>
      </c>
      <c r="C360" s="302">
        <f>AGÊNCIAS!D104</f>
        <v>0</v>
      </c>
    </row>
    <row r="361" spans="1:3">
      <c r="A361">
        <f>AGÊNCIAS!B105</f>
        <v>0</v>
      </c>
      <c r="B361">
        <f>AGÊNCIAS!C105</f>
        <v>0</v>
      </c>
      <c r="C361" s="302">
        <f>AGÊNCIAS!D105</f>
        <v>0</v>
      </c>
    </row>
    <row r="362" spans="1:3">
      <c r="B362" s="305" t="str">
        <f>AGÊNCIAS!G6</f>
        <v/>
      </c>
      <c r="C362" s="306">
        <f>AGÊNCIAS!H6</f>
        <v>0</v>
      </c>
    </row>
    <row r="363" spans="1:3">
      <c r="B363" s="305" t="str">
        <f>AGÊNCIAS!G7</f>
        <v/>
      </c>
      <c r="C363" s="306">
        <f>AGÊNCIAS!H7</f>
        <v>0</v>
      </c>
    </row>
    <row r="364" spans="1:3">
      <c r="B364" s="305" t="str">
        <f>AGÊNCIAS!G8</f>
        <v/>
      </c>
      <c r="C364" s="306">
        <f>AGÊNCIAS!H8</f>
        <v>0</v>
      </c>
    </row>
    <row r="365" spans="1:3">
      <c r="B365" s="305" t="str">
        <f>AGÊNCIAS!G9</f>
        <v/>
      </c>
      <c r="C365" s="306">
        <f>AGÊNCIAS!H9</f>
        <v>0</v>
      </c>
    </row>
    <row r="366" spans="1:3">
      <c r="B366" s="305" t="str">
        <f>AGÊNCIAS!G10</f>
        <v/>
      </c>
      <c r="C366" s="306">
        <f>AGÊNCIAS!H10</f>
        <v>0</v>
      </c>
    </row>
    <row r="367" spans="1:3">
      <c r="B367" s="305" t="str">
        <f>AGÊNCIAS!G11</f>
        <v/>
      </c>
      <c r="C367" s="306">
        <f>AGÊNCIAS!H11</f>
        <v>0</v>
      </c>
    </row>
    <row r="368" spans="1:3">
      <c r="B368" s="305" t="str">
        <f>AGÊNCIAS!G12</f>
        <v/>
      </c>
      <c r="C368" s="306">
        <f>AGÊNCIAS!H12</f>
        <v>0</v>
      </c>
    </row>
    <row r="369" spans="2:3">
      <c r="B369" s="305" t="str">
        <f>AGÊNCIAS!G13</f>
        <v/>
      </c>
      <c r="C369" s="306">
        <f>AGÊNCIAS!H13</f>
        <v>0</v>
      </c>
    </row>
    <row r="370" spans="2:3">
      <c r="B370" s="305" t="str">
        <f>AGÊNCIAS!G14</f>
        <v/>
      </c>
      <c r="C370" s="306">
        <f>AGÊNCIAS!H14</f>
        <v>0</v>
      </c>
    </row>
    <row r="371" spans="2:3">
      <c r="B371" s="305" t="str">
        <f>AGÊNCIAS!G15</f>
        <v/>
      </c>
      <c r="C371" s="306">
        <f>AGÊNCIAS!H15</f>
        <v>0</v>
      </c>
    </row>
    <row r="372" spans="2:3">
      <c r="B372" s="305" t="str">
        <f>AGÊNCIAS!G16</f>
        <v/>
      </c>
      <c r="C372" s="306">
        <f>AGÊNCIAS!H16</f>
        <v>0</v>
      </c>
    </row>
    <row r="373" spans="2:3">
      <c r="B373" s="305" t="str">
        <f>AGÊNCIAS!G17</f>
        <v/>
      </c>
      <c r="C373" s="306">
        <f>AGÊNCIAS!H17</f>
        <v>0</v>
      </c>
    </row>
    <row r="374" spans="2:3">
      <c r="B374" s="305" t="str">
        <f>AGÊNCIAS!G18</f>
        <v/>
      </c>
      <c r="C374" s="306">
        <f>AGÊNCIAS!H18</f>
        <v>0</v>
      </c>
    </row>
    <row r="375" spans="2:3">
      <c r="B375" s="305" t="str">
        <f>AGÊNCIAS!G19</f>
        <v/>
      </c>
      <c r="C375" s="306">
        <f>AGÊNCIAS!H19</f>
        <v>0</v>
      </c>
    </row>
    <row r="376" spans="2:3">
      <c r="B376" s="305" t="str">
        <f>AGÊNCIAS!G20</f>
        <v/>
      </c>
      <c r="C376" s="306">
        <f>AGÊNCIAS!H20</f>
        <v>0</v>
      </c>
    </row>
    <row r="377" spans="2:3">
      <c r="B377" s="305" t="str">
        <f>AGÊNCIAS!G21</f>
        <v/>
      </c>
      <c r="C377" s="306">
        <f>AGÊNCIAS!H21</f>
        <v>0</v>
      </c>
    </row>
    <row r="378" spans="2:3">
      <c r="B378" s="305" t="str">
        <f>AGÊNCIAS!G22</f>
        <v/>
      </c>
      <c r="C378" s="306">
        <f>AGÊNCIAS!H22</f>
        <v>0</v>
      </c>
    </row>
    <row r="379" spans="2:3">
      <c r="B379" s="305" t="str">
        <f>AGÊNCIAS!G23</f>
        <v/>
      </c>
      <c r="C379" s="306">
        <f>AGÊNCIAS!H23</f>
        <v>0</v>
      </c>
    </row>
    <row r="380" spans="2:3">
      <c r="B380" s="305" t="str">
        <f>AGÊNCIAS!G24</f>
        <v/>
      </c>
      <c r="C380" s="306">
        <f>AGÊNCIAS!H24</f>
        <v>0</v>
      </c>
    </row>
    <row r="381" spans="2:3">
      <c r="B381" s="305" t="str">
        <f>AGÊNCIAS!G25</f>
        <v/>
      </c>
      <c r="C381" s="306">
        <f>AGÊNCIAS!H25</f>
        <v>0</v>
      </c>
    </row>
    <row r="382" spans="2:3">
      <c r="B382" s="305" t="str">
        <f>AGÊNCIAS!G26</f>
        <v/>
      </c>
      <c r="C382" s="306">
        <f>AGÊNCIAS!H26</f>
        <v>0</v>
      </c>
    </row>
    <row r="383" spans="2:3">
      <c r="B383" s="305" t="str">
        <f>AGÊNCIAS!G27</f>
        <v/>
      </c>
      <c r="C383" s="306">
        <f>AGÊNCIAS!H27</f>
        <v>0</v>
      </c>
    </row>
    <row r="384" spans="2:3">
      <c r="B384" s="305" t="str">
        <f>AGÊNCIAS!G28</f>
        <v/>
      </c>
      <c r="C384" s="306">
        <f>AGÊNCIAS!H28</f>
        <v>0</v>
      </c>
    </row>
    <row r="385" spans="2:3">
      <c r="B385" s="305" t="str">
        <f>AGÊNCIAS!G29</f>
        <v/>
      </c>
      <c r="C385" s="306">
        <f>AGÊNCIAS!H29</f>
        <v>0</v>
      </c>
    </row>
    <row r="386" spans="2:3">
      <c r="B386" s="305" t="str">
        <f>AGÊNCIAS!G30</f>
        <v/>
      </c>
      <c r="C386" s="306">
        <f>AGÊNCIAS!H30</f>
        <v>0</v>
      </c>
    </row>
    <row r="387" spans="2:3">
      <c r="B387" s="305" t="str">
        <f>AGÊNCIAS!G31</f>
        <v/>
      </c>
      <c r="C387" s="306">
        <f>AGÊNCIAS!H31</f>
        <v>0</v>
      </c>
    </row>
    <row r="388" spans="2:3">
      <c r="B388" s="305" t="str">
        <f>AGÊNCIAS!G32</f>
        <v/>
      </c>
      <c r="C388" s="306">
        <f>AGÊNCIAS!H32</f>
        <v>0</v>
      </c>
    </row>
    <row r="389" spans="2:3">
      <c r="B389" s="305" t="str">
        <f>AGÊNCIAS!G33</f>
        <v/>
      </c>
      <c r="C389" s="306">
        <f>AGÊNCIAS!H33</f>
        <v>0</v>
      </c>
    </row>
    <row r="390" spans="2:3">
      <c r="B390" s="305" t="str">
        <f>AGÊNCIAS!G34</f>
        <v/>
      </c>
      <c r="C390" s="306">
        <f>AGÊNCIAS!H34</f>
        <v>0</v>
      </c>
    </row>
    <row r="391" spans="2:3">
      <c r="B391" s="305" t="str">
        <f>AGÊNCIAS!G35</f>
        <v/>
      </c>
      <c r="C391" s="306">
        <f>AGÊNCIAS!H35</f>
        <v>0</v>
      </c>
    </row>
    <row r="392" spans="2:3">
      <c r="B392" s="305" t="str">
        <f>AGÊNCIAS!G36</f>
        <v/>
      </c>
      <c r="C392" s="306">
        <f>AGÊNCIAS!H36</f>
        <v>0</v>
      </c>
    </row>
    <row r="393" spans="2:3">
      <c r="B393" s="305" t="str">
        <f>AGÊNCIAS!G37</f>
        <v/>
      </c>
      <c r="C393" s="306">
        <f>AGÊNCIAS!H37</f>
        <v>0</v>
      </c>
    </row>
    <row r="394" spans="2:3">
      <c r="B394" s="305" t="str">
        <f>AGÊNCIAS!G38</f>
        <v/>
      </c>
      <c r="C394" s="306">
        <f>AGÊNCIAS!H38</f>
        <v>0</v>
      </c>
    </row>
    <row r="395" spans="2:3">
      <c r="B395" s="305" t="str">
        <f>AGÊNCIAS!G39</f>
        <v/>
      </c>
      <c r="C395" s="306">
        <f>AGÊNCIAS!H39</f>
        <v>0</v>
      </c>
    </row>
    <row r="396" spans="2:3">
      <c r="B396" s="305" t="str">
        <f>AGÊNCIAS!G40</f>
        <v/>
      </c>
      <c r="C396" s="306">
        <f>AGÊNCIAS!H40</f>
        <v>0</v>
      </c>
    </row>
    <row r="397" spans="2:3">
      <c r="B397" s="305" t="str">
        <f>AGÊNCIAS!G41</f>
        <v/>
      </c>
      <c r="C397" s="306">
        <f>AGÊNCIAS!H41</f>
        <v>0</v>
      </c>
    </row>
    <row r="398" spans="2:3">
      <c r="B398" s="305" t="str">
        <f>AGÊNCIAS!G42</f>
        <v/>
      </c>
      <c r="C398" s="306">
        <f>AGÊNCIAS!H42</f>
        <v>0</v>
      </c>
    </row>
    <row r="399" spans="2:3">
      <c r="B399" s="305" t="str">
        <f>AGÊNCIAS!G43</f>
        <v/>
      </c>
      <c r="C399" s="306">
        <f>AGÊNCIAS!H43</f>
        <v>0</v>
      </c>
    </row>
    <row r="400" spans="2:3">
      <c r="B400" s="305">
        <f>AGÊNCIAS!G44</f>
        <v>0</v>
      </c>
      <c r="C400" s="306">
        <f>AGÊNCIAS!H44</f>
        <v>0</v>
      </c>
    </row>
    <row r="401" spans="2:3">
      <c r="B401" s="305">
        <f>AGÊNCIAS!G45</f>
        <v>0</v>
      </c>
      <c r="C401" s="306">
        <f>AGÊNCIAS!H45</f>
        <v>0</v>
      </c>
    </row>
    <row r="402" spans="2:3">
      <c r="B402" s="305">
        <f>AGÊNCIAS!G46</f>
        <v>0</v>
      </c>
      <c r="C402" s="306">
        <f>AGÊNCIAS!H46</f>
        <v>0</v>
      </c>
    </row>
    <row r="403" spans="2:3">
      <c r="B403" s="305">
        <f>AGÊNCIAS!G47</f>
        <v>0</v>
      </c>
      <c r="C403" s="306">
        <f>AGÊNCIAS!H47</f>
        <v>0</v>
      </c>
    </row>
    <row r="404" spans="2:3">
      <c r="B404" s="305">
        <f>AGÊNCIAS!G48</f>
        <v>0</v>
      </c>
      <c r="C404" s="306">
        <f>AGÊNCIAS!H48</f>
        <v>0</v>
      </c>
    </row>
    <row r="405" spans="2:3">
      <c r="B405" s="305">
        <f>AGÊNCIAS!G49</f>
        <v>0</v>
      </c>
      <c r="C405" s="306">
        <f>AGÊNCIAS!H49</f>
        <v>0</v>
      </c>
    </row>
    <row r="406" spans="2:3">
      <c r="B406" s="305">
        <f>AGÊNCIAS!G50</f>
        <v>0</v>
      </c>
      <c r="C406" s="306">
        <f>AGÊNCIAS!H50</f>
        <v>0</v>
      </c>
    </row>
    <row r="407" spans="2:3">
      <c r="B407" s="305">
        <f>AGÊNCIAS!G51</f>
        <v>0</v>
      </c>
      <c r="C407" s="306">
        <f>AGÊNCIAS!H51</f>
        <v>0</v>
      </c>
    </row>
    <row r="408" spans="2:3">
      <c r="B408" s="305">
        <f>AGÊNCIAS!G52</f>
        <v>0</v>
      </c>
      <c r="C408" s="306">
        <f>AGÊNCIAS!H52</f>
        <v>0</v>
      </c>
    </row>
    <row r="409" spans="2:3">
      <c r="B409" s="305">
        <f>AGÊNCIAS!G53</f>
        <v>0</v>
      </c>
      <c r="C409" s="306">
        <f>AGÊNCIAS!H53</f>
        <v>0</v>
      </c>
    </row>
    <row r="410" spans="2:3">
      <c r="B410" s="305">
        <f>AGÊNCIAS!G54</f>
        <v>0</v>
      </c>
      <c r="C410" s="306">
        <f>AGÊNCIAS!H54</f>
        <v>0</v>
      </c>
    </row>
    <row r="411" spans="2:3">
      <c r="B411" s="305">
        <f>AGÊNCIAS!G55</f>
        <v>0</v>
      </c>
      <c r="C411" s="306">
        <f>AGÊNCIAS!H55</f>
        <v>0</v>
      </c>
    </row>
    <row r="412" spans="2:3">
      <c r="B412" s="305">
        <f>AGÊNCIAS!G56</f>
        <v>0</v>
      </c>
      <c r="C412" s="306">
        <f>AGÊNCIAS!H56</f>
        <v>0</v>
      </c>
    </row>
    <row r="413" spans="2:3">
      <c r="B413" s="305">
        <f>AGÊNCIAS!G57</f>
        <v>0</v>
      </c>
      <c r="C413" s="306">
        <f>AGÊNCIAS!H57</f>
        <v>0</v>
      </c>
    </row>
    <row r="414" spans="2:3">
      <c r="B414" s="305">
        <f>AGÊNCIAS!G58</f>
        <v>0</v>
      </c>
      <c r="C414" s="306">
        <f>AGÊNCIAS!H58</f>
        <v>0</v>
      </c>
    </row>
    <row r="415" spans="2:3">
      <c r="B415" s="305">
        <f>AGÊNCIAS!G59</f>
        <v>0</v>
      </c>
      <c r="C415" s="306">
        <f>AGÊNCIAS!H59</f>
        <v>0</v>
      </c>
    </row>
    <row r="416" spans="2:3">
      <c r="B416" s="305">
        <f>AGÊNCIAS!G60</f>
        <v>0</v>
      </c>
      <c r="C416" s="306">
        <f>AGÊNCIAS!H60</f>
        <v>0</v>
      </c>
    </row>
    <row r="417" spans="2:3">
      <c r="B417" s="305">
        <f>AGÊNCIAS!G61</f>
        <v>0</v>
      </c>
      <c r="C417" s="306">
        <f>AGÊNCIAS!H61</f>
        <v>0</v>
      </c>
    </row>
    <row r="418" spans="2:3">
      <c r="B418" s="305">
        <f>AGÊNCIAS!G62</f>
        <v>0</v>
      </c>
      <c r="C418" s="306">
        <f>AGÊNCIAS!H62</f>
        <v>0</v>
      </c>
    </row>
    <row r="419" spans="2:3">
      <c r="B419" s="305">
        <f>AGÊNCIAS!G63</f>
        <v>0</v>
      </c>
      <c r="C419" s="306">
        <f>AGÊNCIAS!H63</f>
        <v>0</v>
      </c>
    </row>
    <row r="420" spans="2:3">
      <c r="B420" s="305">
        <f>AGÊNCIAS!G64</f>
        <v>0</v>
      </c>
      <c r="C420" s="306">
        <f>AGÊNCIAS!H64</f>
        <v>0</v>
      </c>
    </row>
    <row r="421" spans="2:3">
      <c r="B421" s="305">
        <f>AGÊNCIAS!G65</f>
        <v>0</v>
      </c>
      <c r="C421" s="306">
        <f>AGÊNCIAS!H65</f>
        <v>0</v>
      </c>
    </row>
    <row r="422" spans="2:3">
      <c r="B422" s="305">
        <f>AGÊNCIAS!G66</f>
        <v>0</v>
      </c>
      <c r="C422" s="306">
        <f>AGÊNCIAS!H66</f>
        <v>0</v>
      </c>
    </row>
    <row r="423" spans="2:3">
      <c r="B423" s="305">
        <f>AGÊNCIAS!G67</f>
        <v>0</v>
      </c>
      <c r="C423" s="306">
        <f>AGÊNCIAS!H67</f>
        <v>0</v>
      </c>
    </row>
    <row r="424" spans="2:3">
      <c r="B424" s="305">
        <f>AGÊNCIAS!G68</f>
        <v>0</v>
      </c>
      <c r="C424" s="306">
        <f>AGÊNCIAS!H68</f>
        <v>0</v>
      </c>
    </row>
    <row r="425" spans="2:3">
      <c r="B425" s="305">
        <f>AGÊNCIAS!G69</f>
        <v>0</v>
      </c>
      <c r="C425" s="306">
        <f>AGÊNCIAS!H69</f>
        <v>0</v>
      </c>
    </row>
    <row r="426" spans="2:3">
      <c r="B426" s="305">
        <f>AGÊNCIAS!G70</f>
        <v>0</v>
      </c>
      <c r="C426" s="306">
        <f>AGÊNCIAS!H70</f>
        <v>0</v>
      </c>
    </row>
    <row r="427" spans="2:3">
      <c r="B427" s="305">
        <f>AGÊNCIAS!G71</f>
        <v>0</v>
      </c>
      <c r="C427" s="306">
        <f>AGÊNCIAS!H71</f>
        <v>0</v>
      </c>
    </row>
    <row r="428" spans="2:3">
      <c r="B428" s="305">
        <f>AGÊNCIAS!G72</f>
        <v>0</v>
      </c>
      <c r="C428" s="306">
        <f>AGÊNCIAS!H72</f>
        <v>0</v>
      </c>
    </row>
    <row r="429" spans="2:3">
      <c r="B429" s="305">
        <f>AGÊNCIAS!G73</f>
        <v>0</v>
      </c>
      <c r="C429" s="306">
        <f>AGÊNCIAS!H73</f>
        <v>0</v>
      </c>
    </row>
    <row r="430" spans="2:3">
      <c r="B430" s="305">
        <f>AGÊNCIAS!G74</f>
        <v>0</v>
      </c>
      <c r="C430" s="306">
        <f>AGÊNCIAS!H74</f>
        <v>0</v>
      </c>
    </row>
    <row r="431" spans="2:3">
      <c r="B431" s="305">
        <f>AGÊNCIAS!G75</f>
        <v>0</v>
      </c>
      <c r="C431" s="306">
        <f>AGÊNCIAS!H75</f>
        <v>0</v>
      </c>
    </row>
    <row r="432" spans="2:3">
      <c r="B432" s="305">
        <f>AGÊNCIAS!G76</f>
        <v>0</v>
      </c>
      <c r="C432" s="306">
        <f>AGÊNCIAS!H76</f>
        <v>0</v>
      </c>
    </row>
    <row r="433" spans="2:3">
      <c r="B433" s="305">
        <f>AGÊNCIAS!G77</f>
        <v>0</v>
      </c>
      <c r="C433" s="306">
        <f>AGÊNCIAS!H77</f>
        <v>0</v>
      </c>
    </row>
    <row r="434" spans="2:3">
      <c r="B434" s="305">
        <f>AGÊNCIAS!G78</f>
        <v>0</v>
      </c>
      <c r="C434" s="306">
        <f>AGÊNCIAS!H78</f>
        <v>0</v>
      </c>
    </row>
    <row r="435" spans="2:3">
      <c r="B435" s="305">
        <f>AGÊNCIAS!G79</f>
        <v>0</v>
      </c>
      <c r="C435" s="306">
        <f>AGÊNCIAS!H79</f>
        <v>0</v>
      </c>
    </row>
    <row r="436" spans="2:3">
      <c r="B436" s="305">
        <f>AGÊNCIAS!G80</f>
        <v>0</v>
      </c>
      <c r="C436" s="306">
        <f>AGÊNCIAS!H80</f>
        <v>0</v>
      </c>
    </row>
    <row r="437" spans="2:3">
      <c r="B437" s="305">
        <f>AGÊNCIAS!G81</f>
        <v>0</v>
      </c>
      <c r="C437" s="306">
        <f>AGÊNCIAS!H81</f>
        <v>0</v>
      </c>
    </row>
    <row r="438" spans="2:3">
      <c r="B438" s="305">
        <f>AGÊNCIAS!G82</f>
        <v>0</v>
      </c>
      <c r="C438" s="306">
        <f>AGÊNCIAS!H82</f>
        <v>0</v>
      </c>
    </row>
    <row r="439" spans="2:3">
      <c r="B439" s="305">
        <f>AGÊNCIAS!G83</f>
        <v>0</v>
      </c>
      <c r="C439" s="306">
        <f>AGÊNCIAS!H83</f>
        <v>0</v>
      </c>
    </row>
    <row r="440" spans="2:3">
      <c r="B440" s="305">
        <f>AGÊNCIAS!G84</f>
        <v>0</v>
      </c>
      <c r="C440" s="306">
        <f>AGÊNCIAS!H84</f>
        <v>0</v>
      </c>
    </row>
    <row r="441" spans="2:3">
      <c r="B441" s="305">
        <f>AGÊNCIAS!G85</f>
        <v>0</v>
      </c>
      <c r="C441" s="306">
        <f>AGÊNCIAS!H85</f>
        <v>0</v>
      </c>
    </row>
    <row r="442" spans="2:3">
      <c r="B442" s="305">
        <f>AGÊNCIAS!G86</f>
        <v>0</v>
      </c>
      <c r="C442" s="306">
        <f>AGÊNCIAS!H86</f>
        <v>0</v>
      </c>
    </row>
    <row r="443" spans="2:3">
      <c r="B443" s="305">
        <f>AGÊNCIAS!G87</f>
        <v>0</v>
      </c>
      <c r="C443" s="306">
        <f>AGÊNCIAS!H87</f>
        <v>0</v>
      </c>
    </row>
    <row r="444" spans="2:3">
      <c r="B444" s="305">
        <f>AGÊNCIAS!G88</f>
        <v>0</v>
      </c>
      <c r="C444" s="306">
        <f>AGÊNCIAS!H88</f>
        <v>0</v>
      </c>
    </row>
    <row r="445" spans="2:3">
      <c r="B445" s="305">
        <f>AGÊNCIAS!G89</f>
        <v>0</v>
      </c>
      <c r="C445" s="306">
        <f>AGÊNCIAS!H89</f>
        <v>0</v>
      </c>
    </row>
    <row r="446" spans="2:3">
      <c r="B446" s="305">
        <f>AGÊNCIAS!G90</f>
        <v>0</v>
      </c>
      <c r="C446" s="306">
        <f>AGÊNCIAS!H90</f>
        <v>0</v>
      </c>
    </row>
    <row r="447" spans="2:3">
      <c r="B447" s="305">
        <f>AGÊNCIAS!G91</f>
        <v>0</v>
      </c>
      <c r="C447" s="306">
        <f>AGÊNCIAS!H91</f>
        <v>0</v>
      </c>
    </row>
    <row r="448" spans="2:3">
      <c r="B448" s="305">
        <f>AGÊNCIAS!G92</f>
        <v>0</v>
      </c>
      <c r="C448" s="306">
        <f>AGÊNCIAS!H92</f>
        <v>0</v>
      </c>
    </row>
    <row r="449" spans="2:3">
      <c r="B449" s="305">
        <f>AGÊNCIAS!G93</f>
        <v>0</v>
      </c>
      <c r="C449" s="306">
        <f>AGÊNCIAS!H93</f>
        <v>0</v>
      </c>
    </row>
    <row r="450" spans="2:3">
      <c r="B450" s="305">
        <f>AGÊNCIAS!G94</f>
        <v>0</v>
      </c>
      <c r="C450" s="306">
        <f>AGÊNCIAS!H94</f>
        <v>0</v>
      </c>
    </row>
    <row r="451" spans="2:3">
      <c r="B451" s="305">
        <f>AGÊNCIAS!G95</f>
        <v>0</v>
      </c>
      <c r="C451" s="306">
        <f>AGÊNCIAS!H95</f>
        <v>0</v>
      </c>
    </row>
    <row r="452" spans="2:3">
      <c r="B452" s="305">
        <f>AGÊNCIAS!G96</f>
        <v>0</v>
      </c>
      <c r="C452" s="306">
        <f>AGÊNCIAS!H96</f>
        <v>0</v>
      </c>
    </row>
    <row r="453" spans="2:3">
      <c r="B453" s="305">
        <f>AGÊNCIAS!G97</f>
        <v>0</v>
      </c>
      <c r="C453" s="306">
        <f>AGÊNCIAS!H97</f>
        <v>0</v>
      </c>
    </row>
    <row r="454" spans="2:3">
      <c r="B454" s="305">
        <f>AGÊNCIAS!G98</f>
        <v>0</v>
      </c>
      <c r="C454" s="306">
        <f>AGÊNCIAS!H98</f>
        <v>0</v>
      </c>
    </row>
    <row r="455" spans="2:3">
      <c r="B455" s="305">
        <f>AGÊNCIAS!G99</f>
        <v>0</v>
      </c>
      <c r="C455" s="306">
        <f>AGÊNCIAS!H99</f>
        <v>0</v>
      </c>
    </row>
    <row r="456" spans="2:3">
      <c r="B456" s="305">
        <f>AGÊNCIAS!G100</f>
        <v>0</v>
      </c>
      <c r="C456" s="306">
        <f>AGÊNCIAS!H100</f>
        <v>0</v>
      </c>
    </row>
    <row r="457" spans="2:3">
      <c r="B457" s="305">
        <f>AGÊNCIAS!G101</f>
        <v>0</v>
      </c>
      <c r="C457" s="306">
        <f>AGÊNCIAS!H101</f>
        <v>0</v>
      </c>
    </row>
    <row r="458" spans="2:3">
      <c r="B458" s="305">
        <f>AGÊNCIAS!G102</f>
        <v>0</v>
      </c>
      <c r="C458" s="306">
        <f>AGÊNCIAS!H102</f>
        <v>0</v>
      </c>
    </row>
    <row r="459" spans="2:3">
      <c r="B459" s="305">
        <f>AGÊNCIAS!G103</f>
        <v>0</v>
      </c>
      <c r="C459" s="306">
        <f>AGÊNCIAS!H103</f>
        <v>0</v>
      </c>
    </row>
    <row r="460" spans="2:3">
      <c r="B460" s="305">
        <f>AGÊNCIAS!G104</f>
        <v>0</v>
      </c>
      <c r="C460" s="306">
        <f>AGÊNCIAS!H104</f>
        <v>0</v>
      </c>
    </row>
    <row r="461" spans="2:3">
      <c r="B461" s="305">
        <f>AGÊNCIAS!G105</f>
        <v>0</v>
      </c>
      <c r="C461" s="306">
        <f>AGÊNCIAS!H105</f>
        <v>0</v>
      </c>
    </row>
    <row r="462" spans="2:3">
      <c r="B462" s="305" t="str">
        <f>' SUPRIMENTO CASHS'!E6</f>
        <v/>
      </c>
      <c r="C462" s="306">
        <f>' SUPRIMENTO CASHS'!F6</f>
        <v>0</v>
      </c>
    </row>
    <row r="463" spans="2:3">
      <c r="B463" s="305" t="str">
        <f>' SUPRIMENTO CASHS'!E7</f>
        <v/>
      </c>
      <c r="C463" s="306">
        <f>' SUPRIMENTO CASHS'!F7</f>
        <v>0</v>
      </c>
    </row>
    <row r="464" spans="2:3">
      <c r="B464" s="305" t="str">
        <f>' SUPRIMENTO CASHS'!E8</f>
        <v/>
      </c>
      <c r="C464" s="306">
        <f>' SUPRIMENTO CASHS'!F8</f>
        <v>0</v>
      </c>
    </row>
    <row r="465" spans="2:3">
      <c r="B465" s="305" t="str">
        <f>' SUPRIMENTO CASHS'!E9</f>
        <v/>
      </c>
      <c r="C465" s="306">
        <f>' SUPRIMENTO CASHS'!F9</f>
        <v>0</v>
      </c>
    </row>
    <row r="466" spans="2:3">
      <c r="B466" s="305" t="str">
        <f>' SUPRIMENTO CASHS'!E10</f>
        <v/>
      </c>
      <c r="C466" s="306">
        <f>' SUPRIMENTO CASHS'!F10</f>
        <v>0</v>
      </c>
    </row>
    <row r="467" spans="2:3">
      <c r="B467" s="305" t="str">
        <f>' SUPRIMENTO CASHS'!E11</f>
        <v/>
      </c>
      <c r="C467" s="306">
        <f>' SUPRIMENTO CASHS'!F11</f>
        <v>0</v>
      </c>
    </row>
    <row r="468" spans="2:3">
      <c r="B468" s="305" t="str">
        <f>' SUPRIMENTO CASHS'!E12</f>
        <v/>
      </c>
      <c r="C468" s="306">
        <f>' SUPRIMENTO CASHS'!F12</f>
        <v>0</v>
      </c>
    </row>
    <row r="469" spans="2:3">
      <c r="B469" s="305" t="str">
        <f>' SUPRIMENTO CASHS'!E13</f>
        <v/>
      </c>
      <c r="C469" s="306">
        <f>' SUPRIMENTO CASHS'!F13</f>
        <v>0</v>
      </c>
    </row>
    <row r="470" spans="2:3">
      <c r="B470" s="305" t="str">
        <f>' SUPRIMENTO CASHS'!E14</f>
        <v/>
      </c>
      <c r="C470" s="306">
        <f>' SUPRIMENTO CASHS'!F14</f>
        <v>0</v>
      </c>
    </row>
    <row r="471" spans="2:3">
      <c r="B471" s="305" t="str">
        <f>' SUPRIMENTO CASHS'!E15</f>
        <v/>
      </c>
      <c r="C471" s="306">
        <f>' SUPRIMENTO CASHS'!F15</f>
        <v>0</v>
      </c>
    </row>
    <row r="472" spans="2:3">
      <c r="B472" s="305" t="str">
        <f>' SUPRIMENTO CASHS'!E16</f>
        <v/>
      </c>
      <c r="C472" s="306">
        <f>' SUPRIMENTO CASHS'!F16</f>
        <v>0</v>
      </c>
    </row>
    <row r="473" spans="2:3">
      <c r="B473" s="305" t="str">
        <f>' SUPRIMENTO CASHS'!E17</f>
        <v/>
      </c>
      <c r="C473" s="306">
        <f>' SUPRIMENTO CASHS'!F17</f>
        <v>0</v>
      </c>
    </row>
    <row r="474" spans="2:3">
      <c r="B474" s="305" t="str">
        <f>' SUPRIMENTO CASHS'!E18</f>
        <v/>
      </c>
      <c r="C474" s="306">
        <f>' SUPRIMENTO CASHS'!F18</f>
        <v>0</v>
      </c>
    </row>
    <row r="475" spans="2:3">
      <c r="B475" s="305" t="str">
        <f>' SUPRIMENTO CASHS'!E19</f>
        <v/>
      </c>
      <c r="C475" s="306">
        <f>' SUPRIMENTO CASHS'!F19</f>
        <v>0</v>
      </c>
    </row>
    <row r="476" spans="2:3">
      <c r="B476" s="305" t="str">
        <f>' SUPRIMENTO CASHS'!E20</f>
        <v/>
      </c>
      <c r="C476" s="306">
        <f>' SUPRIMENTO CASHS'!F20</f>
        <v>0</v>
      </c>
    </row>
    <row r="477" spans="2:3">
      <c r="B477" s="305" t="str">
        <f>' SUPRIMENTO CASHS'!E21</f>
        <v/>
      </c>
      <c r="C477" s="306">
        <f>' SUPRIMENTO CASHS'!F21</f>
        <v>0</v>
      </c>
    </row>
    <row r="478" spans="2:3">
      <c r="B478" s="305" t="str">
        <f>' SUPRIMENTO CASHS'!E22</f>
        <v/>
      </c>
      <c r="C478" s="306">
        <f>' SUPRIMENTO CASHS'!F22</f>
        <v>0</v>
      </c>
    </row>
    <row r="479" spans="2:3">
      <c r="B479" s="305" t="str">
        <f>' SUPRIMENTO CASHS'!E23</f>
        <v/>
      </c>
      <c r="C479" s="306">
        <f>' SUPRIMENTO CASHS'!F23</f>
        <v>0</v>
      </c>
    </row>
    <row r="480" spans="2:3">
      <c r="B480" s="305" t="str">
        <f>' SUPRIMENTO CASHS'!E24</f>
        <v/>
      </c>
      <c r="C480" s="306">
        <f>' SUPRIMENTO CASHS'!F24</f>
        <v>0</v>
      </c>
    </row>
    <row r="481" spans="2:3">
      <c r="B481" s="305" t="str">
        <f>' SUPRIMENTO CASHS'!E25</f>
        <v/>
      </c>
      <c r="C481" s="306">
        <f>' SUPRIMENTO CASHS'!F25</f>
        <v>0</v>
      </c>
    </row>
    <row r="482" spans="2:3">
      <c r="B482" s="305" t="str">
        <f>' SUPRIMENTO CASHS'!E26</f>
        <v/>
      </c>
      <c r="C482" s="306">
        <f>' SUPRIMENTO CASHS'!F26</f>
        <v>0</v>
      </c>
    </row>
    <row r="483" spans="2:3">
      <c r="B483" s="305" t="str">
        <f>' SUPRIMENTO CASHS'!E27</f>
        <v/>
      </c>
      <c r="C483" s="306">
        <f>' SUPRIMENTO CASHS'!F27</f>
        <v>0</v>
      </c>
    </row>
    <row r="484" spans="2:3">
      <c r="B484" s="305" t="str">
        <f>' SUPRIMENTO CASHS'!E28</f>
        <v/>
      </c>
      <c r="C484" s="306">
        <f>' SUPRIMENTO CASHS'!F28</f>
        <v>0</v>
      </c>
    </row>
    <row r="485" spans="2:3">
      <c r="B485" s="305" t="str">
        <f>' SUPRIMENTO CASHS'!E29</f>
        <v/>
      </c>
      <c r="C485" s="306">
        <f>' SUPRIMENTO CASHS'!F29</f>
        <v>0</v>
      </c>
    </row>
    <row r="486" spans="2:3">
      <c r="B486" s="305" t="str">
        <f>' SUPRIMENTO CASHS'!E30</f>
        <v/>
      </c>
      <c r="C486" s="306">
        <f>' SUPRIMENTO CASHS'!F30</f>
        <v>0</v>
      </c>
    </row>
    <row r="487" spans="2:3">
      <c r="B487" s="305" t="str">
        <f>' SUPRIMENTO CASHS'!E31</f>
        <v/>
      </c>
      <c r="C487" s="306">
        <f>' SUPRIMENTO CASHS'!F31</f>
        <v>0</v>
      </c>
    </row>
    <row r="488" spans="2:3">
      <c r="B488" s="305" t="str">
        <f>' SUPRIMENTO CASHS'!E32</f>
        <v/>
      </c>
      <c r="C488" s="306">
        <f>' SUPRIMENTO CASHS'!F32</f>
        <v>0</v>
      </c>
    </row>
    <row r="489" spans="2:3">
      <c r="B489" s="305" t="str">
        <f>' SUPRIMENTO CASHS'!E33</f>
        <v/>
      </c>
      <c r="C489" s="306">
        <f>' SUPRIMENTO CASHS'!F33</f>
        <v>0</v>
      </c>
    </row>
    <row r="490" spans="2:3">
      <c r="B490" s="305" t="str">
        <f>' SUPRIMENTO CASHS'!E34</f>
        <v/>
      </c>
      <c r="C490" s="306">
        <f>' SUPRIMENTO CASHS'!F34</f>
        <v>0</v>
      </c>
    </row>
    <row r="491" spans="2:3">
      <c r="B491" s="305" t="str">
        <f>' SUPRIMENTO CASHS'!E35</f>
        <v/>
      </c>
      <c r="C491" s="306">
        <f>' SUPRIMENTO CASHS'!F35</f>
        <v>0</v>
      </c>
    </row>
    <row r="492" spans="2:3">
      <c r="B492" s="305" t="str">
        <f>' SUPRIMENTO CASHS'!E36</f>
        <v/>
      </c>
      <c r="C492" s="306">
        <f>' SUPRIMENTO CASHS'!F36</f>
        <v>0</v>
      </c>
    </row>
    <row r="493" spans="2:3">
      <c r="B493" s="305" t="str">
        <f>' SUPRIMENTO CASHS'!E37</f>
        <v/>
      </c>
      <c r="C493" s="306">
        <f>' SUPRIMENTO CASHS'!F37</f>
        <v>0</v>
      </c>
    </row>
    <row r="494" spans="2:3">
      <c r="B494" s="305" t="str">
        <f>' SUPRIMENTO CASHS'!E38</f>
        <v/>
      </c>
      <c r="C494" s="306">
        <f>' SUPRIMENTO CASHS'!F38</f>
        <v>0</v>
      </c>
    </row>
    <row r="495" spans="2:3">
      <c r="B495" s="305" t="str">
        <f>' SUPRIMENTO CASHS'!E39</f>
        <v/>
      </c>
      <c r="C495" s="306">
        <f>' SUPRIMENTO CASHS'!F39</f>
        <v>0</v>
      </c>
    </row>
    <row r="496" spans="2:3" s="363" customFormat="1">
      <c r="B496" s="305" t="str">
        <f>' SUPRIMENTO CASHS'!E40</f>
        <v/>
      </c>
      <c r="C496" s="306">
        <f>' SUPRIMENTO CASHS'!F40</f>
        <v>0</v>
      </c>
    </row>
    <row r="497" spans="2:3" s="363" customFormat="1">
      <c r="B497" s="305" t="str">
        <f>' SUPRIMENTO CASHS'!E41</f>
        <v/>
      </c>
      <c r="C497" s="306">
        <f>' SUPRIMENTO CASHS'!F41</f>
        <v>0</v>
      </c>
    </row>
    <row r="498" spans="2:3" s="363" customFormat="1">
      <c r="B498" s="305" t="str">
        <f>' SUPRIMENTO CASHS'!E42</f>
        <v/>
      </c>
      <c r="C498" s="306">
        <f>' SUPRIMENTO CASHS'!F42</f>
        <v>0</v>
      </c>
    </row>
    <row r="499" spans="2:3" s="363" customFormat="1">
      <c r="B499" s="305" t="str">
        <f>' SUPRIMENTO CASHS'!E43</f>
        <v/>
      </c>
      <c r="C499" s="306">
        <f>' SUPRIMENTO CASHS'!F43</f>
        <v>0</v>
      </c>
    </row>
    <row r="500" spans="2:3" s="363" customFormat="1">
      <c r="B500" s="305" t="str">
        <f>' SUPRIMENTO CASHS'!E44</f>
        <v/>
      </c>
      <c r="C500" s="306">
        <f>' SUPRIMENTO CASHS'!F44</f>
        <v>0</v>
      </c>
    </row>
    <row r="501" spans="2:3" s="363" customFormat="1">
      <c r="B501" s="305" t="str">
        <f>' SUPRIMENTO CASHS'!E45</f>
        <v/>
      </c>
      <c r="C501" s="306">
        <f>' SUPRIMENTO CASHS'!F45</f>
        <v>0</v>
      </c>
    </row>
    <row r="502" spans="2:3" s="363" customFormat="1">
      <c r="B502" s="305" t="str">
        <f>' SUPRIMENTO CASHS'!E46</f>
        <v/>
      </c>
      <c r="C502" s="306">
        <f>' SUPRIMENTO CASHS'!F46</f>
        <v>0</v>
      </c>
    </row>
    <row r="503" spans="2:3" s="363" customFormat="1">
      <c r="B503" s="305" t="str">
        <f>' SUPRIMENTO CASHS'!E47</f>
        <v/>
      </c>
      <c r="C503" s="306">
        <f>' SUPRIMENTO CASHS'!F47</f>
        <v>0</v>
      </c>
    </row>
    <row r="504" spans="2:3" s="363" customFormat="1">
      <c r="B504" s="305" t="str">
        <f>' SUPRIMENTO CASHS'!E48</f>
        <v/>
      </c>
      <c r="C504" s="306">
        <f>' SUPRIMENTO CASHS'!F48</f>
        <v>0</v>
      </c>
    </row>
    <row r="505" spans="2:3" s="363" customFormat="1">
      <c r="B505" s="305" t="str">
        <f>' SUPRIMENTO CASHS'!E49</f>
        <v/>
      </c>
      <c r="C505" s="306">
        <f>' SUPRIMENTO CASHS'!F49</f>
        <v>0</v>
      </c>
    </row>
    <row r="506" spans="2:3" s="363" customFormat="1">
      <c r="B506" s="305" t="str">
        <f>' SUPRIMENTO CASHS'!E50</f>
        <v/>
      </c>
      <c r="C506" s="306">
        <f>' SUPRIMENTO CASHS'!F50</f>
        <v>0</v>
      </c>
    </row>
    <row r="507" spans="2:3" s="363" customFormat="1">
      <c r="B507" s="305" t="str">
        <f>' SUPRIMENTO CASHS'!E51</f>
        <v/>
      </c>
      <c r="C507" s="306">
        <f>' SUPRIMENTO CASHS'!F51</f>
        <v>0</v>
      </c>
    </row>
    <row r="508" spans="2:3" s="363" customFormat="1">
      <c r="B508" s="305" t="str">
        <f>' SUPRIMENTO CASHS'!E52</f>
        <v/>
      </c>
      <c r="C508" s="306">
        <f>' SUPRIMENTO CASHS'!F52</f>
        <v>0</v>
      </c>
    </row>
    <row r="509" spans="2:3" s="363" customFormat="1">
      <c r="B509" s="305" t="str">
        <f>' SUPRIMENTO CASHS'!E53</f>
        <v/>
      </c>
      <c r="C509" s="306">
        <f>' SUPRIMENTO CASHS'!F53</f>
        <v>0</v>
      </c>
    </row>
    <row r="510" spans="2:3" s="363" customFormat="1">
      <c r="B510" s="305" t="str">
        <f>' SUPRIMENTO CASHS'!E54</f>
        <v/>
      </c>
      <c r="C510" s="306">
        <f>' SUPRIMENTO CASHS'!F54</f>
        <v>0</v>
      </c>
    </row>
    <row r="511" spans="2:3" s="363" customFormat="1">
      <c r="B511" s="305" t="str">
        <f>' SUPRIMENTO CASHS'!E55</f>
        <v/>
      </c>
      <c r="C511" s="306">
        <f>' SUPRIMENTO CASHS'!F55</f>
        <v>0</v>
      </c>
    </row>
    <row r="512" spans="2:3" s="363" customFormat="1">
      <c r="B512" s="305" t="str">
        <f>' SUPRIMENTO CASHS'!E56</f>
        <v/>
      </c>
      <c r="C512" s="306">
        <f>' SUPRIMENTO CASHS'!F56</f>
        <v>0</v>
      </c>
    </row>
    <row r="513" spans="2:3" s="363" customFormat="1">
      <c r="B513" s="305" t="str">
        <f>' SUPRIMENTO CASHS'!E57</f>
        <v/>
      </c>
      <c r="C513" s="306">
        <f>' SUPRIMENTO CASHS'!F57</f>
        <v>0</v>
      </c>
    </row>
    <row r="514" spans="2:3" s="363" customFormat="1">
      <c r="B514" s="305" t="str">
        <f>' SUPRIMENTO CASHS'!E58</f>
        <v/>
      </c>
      <c r="C514" s="306">
        <f>' SUPRIMENTO CASHS'!F58</f>
        <v>0</v>
      </c>
    </row>
    <row r="515" spans="2:3" s="363" customFormat="1">
      <c r="B515" s="305" t="str">
        <f>' SUPRIMENTO CASHS'!E59</f>
        <v/>
      </c>
      <c r="C515" s="306">
        <f>' SUPRIMENTO CASHS'!F59</f>
        <v>0</v>
      </c>
    </row>
    <row r="516" spans="2:3">
      <c r="B516" s="305" t="str">
        <f>' SUPRIMENTO CASHS'!E60</f>
        <v/>
      </c>
      <c r="C516" s="306">
        <f>' SUPRIMENTO CASHS'!F60</f>
        <v>0</v>
      </c>
    </row>
    <row r="517" spans="2:3">
      <c r="B517" s="305">
        <f>' SUPRIMENTO CASHS'!E61</f>
        <v>0</v>
      </c>
      <c r="C517" s="306">
        <f>' SUPRIMENTO CASHS'!F61</f>
        <v>0</v>
      </c>
    </row>
    <row r="518" spans="2:3">
      <c r="B518" s="305">
        <f>' SUPRIMENTO CASHS'!E62</f>
        <v>0</v>
      </c>
      <c r="C518" s="306">
        <f>' SUPRIMENTO CASHS'!F62</f>
        <v>0</v>
      </c>
    </row>
    <row r="519" spans="2:3">
      <c r="B519" s="305">
        <f>' SUPRIMENTO CASHS'!E63</f>
        <v>0</v>
      </c>
      <c r="C519" s="306">
        <f>' SUPRIMENTO CASHS'!F63</f>
        <v>0</v>
      </c>
    </row>
    <row r="520" spans="2:3">
      <c r="B520" s="305">
        <f>' SUPRIMENTO CASHS'!E64</f>
        <v>0</v>
      </c>
      <c r="C520" s="306">
        <f>' SUPRIMENTO CASHS'!F64</f>
        <v>0</v>
      </c>
    </row>
    <row r="521" spans="2:3">
      <c r="B521" s="305">
        <f>' SUPRIMENTO CASHS'!E65</f>
        <v>0</v>
      </c>
      <c r="C521" s="306">
        <f>' SUPRIMENTO CASHS'!F65</f>
        <v>0</v>
      </c>
    </row>
    <row r="522" spans="2:3">
      <c r="B522" s="305">
        <f>' SUPRIMENTO CASHS'!E66</f>
        <v>0</v>
      </c>
      <c r="C522" s="306">
        <f>' SUPRIMENTO CASHS'!F66</f>
        <v>0</v>
      </c>
    </row>
    <row r="523" spans="2:3">
      <c r="B523" s="305">
        <f>' SUPRIMENTO CASHS'!E67</f>
        <v>0</v>
      </c>
      <c r="C523" s="306">
        <f>' SUPRIMENTO CASHS'!F67</f>
        <v>0</v>
      </c>
    </row>
    <row r="524" spans="2:3">
      <c r="B524" s="305">
        <f>' SUPRIMENTO CASHS'!E68</f>
        <v>0</v>
      </c>
      <c r="C524" s="306">
        <f>' SUPRIMENTO CASHS'!F68</f>
        <v>0</v>
      </c>
    </row>
    <row r="525" spans="2:3">
      <c r="B525" s="305">
        <f>' SUPRIMENTO CASHS'!E69</f>
        <v>0</v>
      </c>
      <c r="C525" s="306">
        <f>' SUPRIMENTO CASHS'!F69</f>
        <v>0</v>
      </c>
    </row>
    <row r="526" spans="2:3">
      <c r="B526" s="305">
        <f>' SUPRIMENTO CASHS'!E70</f>
        <v>0</v>
      </c>
      <c r="C526" s="306">
        <f>' SUPRIMENTO CASHS'!F70</f>
        <v>0</v>
      </c>
    </row>
    <row r="527" spans="2:3">
      <c r="B527" s="305">
        <f>' SUPRIMENTO CASHS'!E71</f>
        <v>0</v>
      </c>
      <c r="C527" s="306">
        <f>' SUPRIMENTO CASHS'!F71</f>
        <v>0</v>
      </c>
    </row>
    <row r="528" spans="2:3">
      <c r="B528" s="305">
        <f>' SUPRIMENTO CASHS'!E72</f>
        <v>0</v>
      </c>
      <c r="C528" s="306">
        <f>' SUPRIMENTO CASHS'!F72</f>
        <v>0</v>
      </c>
    </row>
    <row r="529" spans="2:3">
      <c r="B529" s="305">
        <f>' SUPRIMENTO CASHS'!E73</f>
        <v>0</v>
      </c>
      <c r="C529" s="306">
        <f>' SUPRIMENTO CASHS'!F73</f>
        <v>0</v>
      </c>
    </row>
    <row r="530" spans="2:3">
      <c r="B530" s="305">
        <f>' SUPRIMENTO CASHS'!E74</f>
        <v>0</v>
      </c>
      <c r="C530" s="306">
        <f>' SUPRIMENTO CASHS'!F74</f>
        <v>0</v>
      </c>
    </row>
    <row r="531" spans="2:3">
      <c r="B531" s="305">
        <f>' SUPRIMENTO CASHS'!E75</f>
        <v>0</v>
      </c>
      <c r="C531" s="306">
        <f>' SUPRIMENTO CASHS'!F75</f>
        <v>0</v>
      </c>
    </row>
    <row r="532" spans="2:3">
      <c r="B532" s="305">
        <f>' SUPRIMENTO CASHS'!E76</f>
        <v>0</v>
      </c>
      <c r="C532" s="306">
        <f>' SUPRIMENTO CASHS'!F76</f>
        <v>0</v>
      </c>
    </row>
    <row r="533" spans="2:3">
      <c r="B533" s="305">
        <f>' SUPRIMENTO CASHS'!E77</f>
        <v>0</v>
      </c>
      <c r="C533" s="306">
        <f>' SUPRIMENTO CASHS'!F77</f>
        <v>0</v>
      </c>
    </row>
    <row r="534" spans="2:3">
      <c r="B534" s="305">
        <f>' SUPRIMENTO CASHS'!E78</f>
        <v>0</v>
      </c>
      <c r="C534" s="306">
        <f>' SUPRIMENTO CASHS'!F78</f>
        <v>0</v>
      </c>
    </row>
    <row r="535" spans="2:3">
      <c r="B535" s="305">
        <f>' SUPRIMENTO CASHS'!E79</f>
        <v>0</v>
      </c>
      <c r="C535" s="306">
        <f>' SUPRIMENTO CASHS'!F79</f>
        <v>0</v>
      </c>
    </row>
    <row r="536" spans="2:3">
      <c r="B536" s="305">
        <f>' SUPRIMENTO CASHS'!E80</f>
        <v>0</v>
      </c>
      <c r="C536" s="306">
        <f>' SUPRIMENTO CASHS'!F80</f>
        <v>0</v>
      </c>
    </row>
    <row r="537" spans="2:3">
      <c r="B537" s="305">
        <f>' SUPRIMENTO CASHS'!E81</f>
        <v>0</v>
      </c>
      <c r="C537" s="306">
        <f>' SUPRIMENTO CASHS'!F81</f>
        <v>0</v>
      </c>
    </row>
    <row r="538" spans="2:3">
      <c r="B538" s="305">
        <f>' SUPRIMENTO CASHS'!E82</f>
        <v>0</v>
      </c>
      <c r="C538" s="306">
        <f>' SUPRIMENTO CASHS'!F82</f>
        <v>0</v>
      </c>
    </row>
    <row r="539" spans="2:3">
      <c r="B539" s="305">
        <f>' SUPRIMENTO CASHS'!E83</f>
        <v>0</v>
      </c>
      <c r="C539" s="306">
        <f>' SUPRIMENTO CASHS'!F83</f>
        <v>0</v>
      </c>
    </row>
    <row r="540" spans="2:3">
      <c r="B540" s="305">
        <f>' SUPRIMENTO CASHS'!E84</f>
        <v>0</v>
      </c>
      <c r="C540" s="306">
        <f>' SUPRIMENTO CASHS'!F84</f>
        <v>0</v>
      </c>
    </row>
    <row r="541" spans="2:3">
      <c r="B541" s="305">
        <f>' SUPRIMENTO CASHS'!E85</f>
        <v>0</v>
      </c>
      <c r="C541" s="306">
        <f>' SUPRIMENTO CASHS'!F85</f>
        <v>0</v>
      </c>
    </row>
    <row r="542" spans="2:3">
      <c r="B542" s="305">
        <f>' SUPRIMENTO CASHS'!E86</f>
        <v>0</v>
      </c>
      <c r="C542" s="306">
        <f>' SUPRIMENTO CASHS'!F86</f>
        <v>0</v>
      </c>
    </row>
    <row r="543" spans="2:3">
      <c r="B543" s="305">
        <f>' SUPRIMENTO CASHS'!E87</f>
        <v>0</v>
      </c>
      <c r="C543" s="306">
        <f>' SUPRIMENTO CASHS'!F87</f>
        <v>0</v>
      </c>
    </row>
    <row r="544" spans="2:3">
      <c r="B544" s="305">
        <f>' SUPRIMENTO CASHS'!E88</f>
        <v>0</v>
      </c>
      <c r="C544" s="306">
        <f>' SUPRIMENTO CASHS'!F88</f>
        <v>0</v>
      </c>
    </row>
    <row r="545" spans="2:3">
      <c r="B545" s="305">
        <f>' SUPRIMENTO CASHS'!E89</f>
        <v>0</v>
      </c>
      <c r="C545" s="306">
        <f>' SUPRIMENTO CASHS'!F89</f>
        <v>0</v>
      </c>
    </row>
    <row r="546" spans="2:3">
      <c r="B546" s="305">
        <f>' SUPRIMENTO CASHS'!E90</f>
        <v>0</v>
      </c>
      <c r="C546" s="306">
        <f>' SUPRIMENTO CASHS'!F90</f>
        <v>0</v>
      </c>
    </row>
    <row r="547" spans="2:3">
      <c r="B547" s="305">
        <f>' SUPRIMENTO CASHS'!E91</f>
        <v>0</v>
      </c>
      <c r="C547" s="306">
        <f>' SUPRIMENTO CASHS'!F91</f>
        <v>0</v>
      </c>
    </row>
    <row r="548" spans="2:3">
      <c r="B548" s="305">
        <f>' SUPRIMENTO CASHS'!E92</f>
        <v>0</v>
      </c>
      <c r="C548" s="306">
        <f>' SUPRIMENTO CASHS'!F92</f>
        <v>0</v>
      </c>
    </row>
    <row r="549" spans="2:3">
      <c r="B549" s="305">
        <f>' SUPRIMENTO CASHS'!E93</f>
        <v>0</v>
      </c>
      <c r="C549" s="306">
        <f>' SUPRIMENTO CASHS'!F93</f>
        <v>0</v>
      </c>
    </row>
    <row r="550" spans="2:3">
      <c r="B550" s="305">
        <f>' SUPRIMENTO CASHS'!E94</f>
        <v>0</v>
      </c>
      <c r="C550" s="306">
        <f>' SUPRIMENTO CASHS'!F94</f>
        <v>0</v>
      </c>
    </row>
    <row r="551" spans="2:3">
      <c r="B551" s="305">
        <f>' SUPRIMENTO CASHS'!E95</f>
        <v>0</v>
      </c>
      <c r="C551" s="306">
        <f>' SUPRIMENTO CASHS'!F95</f>
        <v>0</v>
      </c>
    </row>
    <row r="552" spans="2:3">
      <c r="B552" s="305">
        <f>' SUPRIMENTO CASHS'!E96</f>
        <v>0</v>
      </c>
      <c r="C552" s="306">
        <f>' SUPRIMENTO CASHS'!F96</f>
        <v>0</v>
      </c>
    </row>
    <row r="553" spans="2:3">
      <c r="B553" s="305">
        <f>' SUPRIMENTO CASHS'!E97</f>
        <v>0</v>
      </c>
      <c r="C553" s="306">
        <f>' SUPRIMENTO CASHS'!F97</f>
        <v>0</v>
      </c>
    </row>
    <row r="554" spans="2:3">
      <c r="B554" s="305">
        <f>' SUPRIMENTO CASHS'!E98</f>
        <v>0</v>
      </c>
      <c r="C554" s="306">
        <f>' SUPRIMENTO CASHS'!F98</f>
        <v>0</v>
      </c>
    </row>
    <row r="555" spans="2:3">
      <c r="B555" s="305">
        <f>' SUPRIMENTO CASHS'!E99</f>
        <v>0</v>
      </c>
      <c r="C555" s="306">
        <f>' SUPRIMENTO CASHS'!F99</f>
        <v>0</v>
      </c>
    </row>
    <row r="556" spans="2:3">
      <c r="B556" s="305">
        <f>' SUPRIMENTO CASHS'!E100</f>
        <v>0</v>
      </c>
      <c r="C556" s="306">
        <f>' SUPRIMENTO CASHS'!F100</f>
        <v>0</v>
      </c>
    </row>
    <row r="557" spans="2:3">
      <c r="B557" s="305">
        <f>' SUPRIMENTO CASHS'!E101</f>
        <v>0</v>
      </c>
      <c r="C557" s="306">
        <f>' SUPRIMENTO CASHS'!F101</f>
        <v>0</v>
      </c>
    </row>
    <row r="558" spans="2:3">
      <c r="B558" s="305">
        <f>' SUPRIMENTO CASHS'!E102</f>
        <v>0</v>
      </c>
      <c r="C558" s="306">
        <f>' SUPRIMENTO CASHS'!F102</f>
        <v>0</v>
      </c>
    </row>
    <row r="559" spans="2:3">
      <c r="B559" s="305">
        <f>' SUPRIMENTO CASHS'!E103</f>
        <v>0</v>
      </c>
      <c r="C559" s="306">
        <f>' SUPRIMENTO CASHS'!F103</f>
        <v>0</v>
      </c>
    </row>
    <row r="560" spans="2:3">
      <c r="B560" s="305">
        <f>' SUPRIMENTO CASHS'!E104</f>
        <v>0</v>
      </c>
      <c r="C560" s="306">
        <f>' SUPRIMENTO CASHS'!F104</f>
        <v>0</v>
      </c>
    </row>
    <row r="561" spans="2:3">
      <c r="B561" s="305">
        <f>' SUPRIMENTO CASHS'!E105</f>
        <v>0</v>
      </c>
      <c r="C561" s="306">
        <f>' SUPRIMENTO CASHS'!F105</f>
        <v>0</v>
      </c>
    </row>
    <row r="562" spans="2:3">
      <c r="B562" s="305">
        <f>' SUPRIMENTO CASHS'!E106</f>
        <v>0</v>
      </c>
      <c r="C562" s="306">
        <f>' SUPRIMENTO CASHS'!F106</f>
        <v>0</v>
      </c>
    </row>
    <row r="563" spans="2:3">
      <c r="B563" s="305">
        <f>' SUPRIMENTO CASHS'!E107</f>
        <v>0</v>
      </c>
      <c r="C563" s="306">
        <f>' SUPRIMENTO CASHS'!F107</f>
        <v>0</v>
      </c>
    </row>
    <row r="564" spans="2:3">
      <c r="B564" s="305">
        <f>' SUPRIMENTO CASHS'!E108</f>
        <v>0</v>
      </c>
      <c r="C564" s="306">
        <f>' SUPRIMENTO CASHS'!F108</f>
        <v>0</v>
      </c>
    </row>
    <row r="565" spans="2:3">
      <c r="B565" s="305">
        <f>' SUPRIMENTO CASHS'!E109</f>
        <v>0</v>
      </c>
      <c r="C565" s="306">
        <f>' SUPRIMENTO CASHS'!F109</f>
        <v>0</v>
      </c>
    </row>
    <row r="566" spans="2:3">
      <c r="B566" s="305">
        <f>' SUPRIMENTO CASHS'!E110</f>
        <v>0</v>
      </c>
      <c r="C566" s="306">
        <f>' SUPRIMENTO CASHS'!F110</f>
        <v>0</v>
      </c>
    </row>
    <row r="567" spans="2:3">
      <c r="B567" s="305">
        <f>' SUPRIMENTO CASHS'!E111</f>
        <v>0</v>
      </c>
      <c r="C567" s="306">
        <f>' SUPRIMENTO CASHS'!F111</f>
        <v>0</v>
      </c>
    </row>
    <row r="568" spans="2:3">
      <c r="B568" s="305">
        <f>' SUPRIMENTO CASHS'!E112</f>
        <v>0</v>
      </c>
      <c r="C568" s="306">
        <f>' SUPRIMENTO CASHS'!F112</f>
        <v>0</v>
      </c>
    </row>
    <row r="569" spans="2:3">
      <c r="B569" s="305">
        <f>' SUPRIMENTO CASHS'!E113</f>
        <v>0</v>
      </c>
      <c r="C569" s="306">
        <f>' SUPRIMENTO CASHS'!F113</f>
        <v>0</v>
      </c>
    </row>
    <row r="570" spans="2:3">
      <c r="B570" s="305">
        <f>' SUPRIMENTO CASHS'!E114</f>
        <v>0</v>
      </c>
      <c r="C570" s="306">
        <f>' SUPRIMENTO CASHS'!F114</f>
        <v>0</v>
      </c>
    </row>
    <row r="571" spans="2:3">
      <c r="B571" s="305">
        <f>' SUPRIMENTO CASHS'!E115</f>
        <v>0</v>
      </c>
      <c r="C571" s="306">
        <f>' SUPRIMENTO CASHS'!F115</f>
        <v>0</v>
      </c>
    </row>
    <row r="572" spans="2:3">
      <c r="B572" s="305">
        <f>' SUPRIMENTO CASHS'!E116</f>
        <v>0</v>
      </c>
      <c r="C572" s="306">
        <f>' SUPRIMENTO CASHS'!F116</f>
        <v>0</v>
      </c>
    </row>
    <row r="573" spans="2:3">
      <c r="B573" s="305">
        <f>' SUPRIMENTO CASHS'!E117</f>
        <v>0</v>
      </c>
      <c r="C573" s="306">
        <f>' SUPRIMENTO CASHS'!F117</f>
        <v>0</v>
      </c>
    </row>
    <row r="574" spans="2:3">
      <c r="B574" s="305">
        <f>' SUPRIMENTO CASHS'!E118</f>
        <v>0</v>
      </c>
      <c r="C574" s="306">
        <f>' SUPRIMENTO CASHS'!F118</f>
        <v>0</v>
      </c>
    </row>
    <row r="575" spans="2:3">
      <c r="B575" s="305">
        <f>' SUPRIMENTO CASHS'!E119</f>
        <v>0</v>
      </c>
      <c r="C575" s="306">
        <f>' SUPRIMENTO CASHS'!F119</f>
        <v>0</v>
      </c>
    </row>
    <row r="576" spans="2:3">
      <c r="B576" s="305">
        <f>' SUPRIMENTO CASHS'!E120</f>
        <v>0</v>
      </c>
      <c r="C576" s="306">
        <f>' SUPRIMENTO CASHS'!F120</f>
        <v>0</v>
      </c>
    </row>
    <row r="577" spans="1:3">
      <c r="B577" s="305">
        <f>' SUPRIMENTO CASHS'!E121</f>
        <v>0</v>
      </c>
      <c r="C577" s="306">
        <f>' SUPRIMENTO CASHS'!F121</f>
        <v>0</v>
      </c>
    </row>
    <row r="578" spans="1:3">
      <c r="B578" s="305">
        <f>' SUPRIMENTO CASHS'!E122</f>
        <v>0</v>
      </c>
      <c r="C578" s="306">
        <f>' SUPRIMENTO CASHS'!F122</f>
        <v>0</v>
      </c>
    </row>
    <row r="579" spans="1:3">
      <c r="B579" s="305">
        <f>' SUPRIMENTO CASHS'!E123</f>
        <v>0</v>
      </c>
      <c r="C579" s="306">
        <f>' SUPRIMENTO CASHS'!F123</f>
        <v>0</v>
      </c>
    </row>
    <row r="580" spans="1:3">
      <c r="B580" s="305">
        <f>' SUPRIMENTO CASHS'!E124</f>
        <v>0</v>
      </c>
      <c r="C580" s="306">
        <f>' SUPRIMENTO CASHS'!F124</f>
        <v>0</v>
      </c>
    </row>
    <row r="581" spans="1:3">
      <c r="B581" s="305">
        <f>' SUPRIMENTO CASHS'!E125</f>
        <v>0</v>
      </c>
      <c r="C581" s="306">
        <f>' SUPRIMENTO CASHS'!F125</f>
        <v>0</v>
      </c>
    </row>
    <row r="582" spans="1:3">
      <c r="A582" s="305">
        <f>'RECOLHIMENTO CASH''s'!E3</f>
        <v>0</v>
      </c>
      <c r="B582" s="305" t="str">
        <f>'RECOLHIMENTO CASH''s'!F3</f>
        <v/>
      </c>
      <c r="C582" s="307">
        <f>'RECOLHIMENTO CASH''s'!J3</f>
        <v>0</v>
      </c>
    </row>
    <row r="583" spans="1:3">
      <c r="A583" s="305">
        <f>'RECOLHIMENTO CASH''s'!E4</f>
        <v>0</v>
      </c>
      <c r="B583" s="305" t="str">
        <f>'RECOLHIMENTO CASH''s'!F4</f>
        <v/>
      </c>
      <c r="C583" s="307">
        <f>'RECOLHIMENTO CASH''s'!J4</f>
        <v>0</v>
      </c>
    </row>
    <row r="584" spans="1:3">
      <c r="A584" s="305">
        <f>'RECOLHIMENTO CASH''s'!E5</f>
        <v>0</v>
      </c>
      <c r="B584" s="305" t="str">
        <f>'RECOLHIMENTO CASH''s'!F5</f>
        <v/>
      </c>
      <c r="C584" s="307">
        <f>'RECOLHIMENTO CASH''s'!J5</f>
        <v>0</v>
      </c>
    </row>
    <row r="585" spans="1:3">
      <c r="A585" s="305">
        <f>'RECOLHIMENTO CASH''s'!E6</f>
        <v>0</v>
      </c>
      <c r="B585" s="305" t="str">
        <f>'RECOLHIMENTO CASH''s'!F6</f>
        <v/>
      </c>
      <c r="C585" s="307">
        <f>'RECOLHIMENTO CASH''s'!J6</f>
        <v>0</v>
      </c>
    </row>
    <row r="586" spans="1:3">
      <c r="A586" s="305">
        <f>'RECOLHIMENTO CASH''s'!E7</f>
        <v>0</v>
      </c>
      <c r="B586" s="305" t="str">
        <f>'RECOLHIMENTO CASH''s'!F7</f>
        <v/>
      </c>
      <c r="C586" s="307">
        <f>'RECOLHIMENTO CASH''s'!J7</f>
        <v>0</v>
      </c>
    </row>
    <row r="587" spans="1:3">
      <c r="A587" s="305">
        <f>'RECOLHIMENTO CASH''s'!E8</f>
        <v>0</v>
      </c>
      <c r="B587" s="305" t="str">
        <f>'RECOLHIMENTO CASH''s'!F8</f>
        <v/>
      </c>
      <c r="C587" s="307">
        <f>'RECOLHIMENTO CASH''s'!J8</f>
        <v>0</v>
      </c>
    </row>
    <row r="588" spans="1:3">
      <c r="A588" s="305">
        <f>'RECOLHIMENTO CASH''s'!E9</f>
        <v>0</v>
      </c>
      <c r="B588" s="305" t="str">
        <f>'RECOLHIMENTO CASH''s'!F9</f>
        <v/>
      </c>
      <c r="C588" s="307">
        <f>'RECOLHIMENTO CASH''s'!J9</f>
        <v>0</v>
      </c>
    </row>
    <row r="589" spans="1:3">
      <c r="A589" s="305">
        <f>'RECOLHIMENTO CASH''s'!E10</f>
        <v>0</v>
      </c>
      <c r="B589" s="305" t="str">
        <f>'RECOLHIMENTO CASH''s'!F10</f>
        <v/>
      </c>
      <c r="C589" s="307">
        <f>'RECOLHIMENTO CASH''s'!J10</f>
        <v>0</v>
      </c>
    </row>
    <row r="590" spans="1:3">
      <c r="A590" s="305">
        <f>'RECOLHIMENTO CASH''s'!E11</f>
        <v>0</v>
      </c>
      <c r="B590" s="305" t="str">
        <f>'RECOLHIMENTO CASH''s'!F11</f>
        <v/>
      </c>
      <c r="C590" s="307">
        <f>'RECOLHIMENTO CASH''s'!J11</f>
        <v>0</v>
      </c>
    </row>
    <row r="591" spans="1:3">
      <c r="A591" s="305">
        <f>'RECOLHIMENTO CASH''s'!E12</f>
        <v>0</v>
      </c>
      <c r="B591" s="305" t="str">
        <f>'RECOLHIMENTO CASH''s'!F12</f>
        <v/>
      </c>
      <c r="C591" s="307">
        <f>'RECOLHIMENTO CASH''s'!J12</f>
        <v>0</v>
      </c>
    </row>
    <row r="592" spans="1:3">
      <c r="A592" s="305">
        <f>'RECOLHIMENTO CASH''s'!E13</f>
        <v>0</v>
      </c>
      <c r="B592" s="305" t="str">
        <f>'RECOLHIMENTO CASH''s'!F13</f>
        <v/>
      </c>
      <c r="C592" s="307">
        <f>'RECOLHIMENTO CASH''s'!J13</f>
        <v>0</v>
      </c>
    </row>
    <row r="593" spans="1:3">
      <c r="A593" s="305">
        <f>'RECOLHIMENTO CASH''s'!E14</f>
        <v>0</v>
      </c>
      <c r="B593" s="305" t="str">
        <f>'RECOLHIMENTO CASH''s'!F14</f>
        <v/>
      </c>
      <c r="C593" s="307">
        <f>'RECOLHIMENTO CASH''s'!J14</f>
        <v>0</v>
      </c>
    </row>
    <row r="594" spans="1:3">
      <c r="A594" s="305">
        <f>'RECOLHIMENTO CASH''s'!E15</f>
        <v>0</v>
      </c>
      <c r="B594" s="305" t="str">
        <f>'RECOLHIMENTO CASH''s'!F15</f>
        <v/>
      </c>
      <c r="C594" s="307">
        <f>'RECOLHIMENTO CASH''s'!J15</f>
        <v>0</v>
      </c>
    </row>
    <row r="595" spans="1:3">
      <c r="A595" s="305">
        <f>'RECOLHIMENTO CASH''s'!E16</f>
        <v>0</v>
      </c>
      <c r="B595" s="305" t="str">
        <f>'RECOLHIMENTO CASH''s'!F16</f>
        <v/>
      </c>
      <c r="C595" s="307">
        <f>'RECOLHIMENTO CASH''s'!J16</f>
        <v>0</v>
      </c>
    </row>
    <row r="596" spans="1:3">
      <c r="A596" s="305">
        <f>'RECOLHIMENTO CASH''s'!E17</f>
        <v>0</v>
      </c>
      <c r="B596" s="305" t="str">
        <f>'RECOLHIMENTO CASH''s'!F17</f>
        <v/>
      </c>
      <c r="C596" s="307">
        <f>'RECOLHIMENTO CASH''s'!J17</f>
        <v>0</v>
      </c>
    </row>
    <row r="597" spans="1:3">
      <c r="A597" s="305">
        <f>'RECOLHIMENTO CASH''s'!E18</f>
        <v>0</v>
      </c>
      <c r="B597" s="305" t="str">
        <f>'RECOLHIMENTO CASH''s'!F18</f>
        <v/>
      </c>
      <c r="C597" s="307">
        <f>'RECOLHIMENTO CASH''s'!J18</f>
        <v>0</v>
      </c>
    </row>
    <row r="598" spans="1:3">
      <c r="A598" s="305">
        <f>'RECOLHIMENTO CASH''s'!E19</f>
        <v>0</v>
      </c>
      <c r="B598" s="305" t="str">
        <f>'RECOLHIMENTO CASH''s'!F19</f>
        <v/>
      </c>
      <c r="C598" s="307">
        <f>'RECOLHIMENTO CASH''s'!J19</f>
        <v>0</v>
      </c>
    </row>
    <row r="599" spans="1:3">
      <c r="A599" s="305">
        <f>'RECOLHIMENTO CASH''s'!E20</f>
        <v>0</v>
      </c>
      <c r="B599" s="305" t="str">
        <f>'RECOLHIMENTO CASH''s'!F20</f>
        <v/>
      </c>
      <c r="C599" s="307">
        <f>'RECOLHIMENTO CASH''s'!J20</f>
        <v>0</v>
      </c>
    </row>
    <row r="600" spans="1:3">
      <c r="A600" s="305">
        <f>'RECOLHIMENTO CASH''s'!E21</f>
        <v>0</v>
      </c>
      <c r="B600" s="305" t="str">
        <f>'RECOLHIMENTO CASH''s'!F21</f>
        <v/>
      </c>
      <c r="C600" s="307">
        <f>'RECOLHIMENTO CASH''s'!J21</f>
        <v>0</v>
      </c>
    </row>
    <row r="601" spans="1:3">
      <c r="A601" s="305">
        <f>'RECOLHIMENTO CASH''s'!E22</f>
        <v>0</v>
      </c>
      <c r="B601" s="305" t="str">
        <f>'RECOLHIMENTO CASH''s'!F22</f>
        <v/>
      </c>
      <c r="C601" s="307">
        <f>'RECOLHIMENTO CASH''s'!J22</f>
        <v>0</v>
      </c>
    </row>
    <row r="602" spans="1:3">
      <c r="A602" s="305">
        <f>'RECOLHIMENTO CASH''s'!E23</f>
        <v>0</v>
      </c>
      <c r="B602" s="305" t="str">
        <f>'RECOLHIMENTO CASH''s'!F23</f>
        <v/>
      </c>
      <c r="C602" s="307">
        <f>'RECOLHIMENTO CASH''s'!J23</f>
        <v>0</v>
      </c>
    </row>
    <row r="603" spans="1:3">
      <c r="A603" s="305">
        <f>'RECOLHIMENTO CASH''s'!E24</f>
        <v>0</v>
      </c>
      <c r="B603" s="305" t="str">
        <f>'RECOLHIMENTO CASH''s'!F24</f>
        <v/>
      </c>
      <c r="C603" s="307">
        <f>'RECOLHIMENTO CASH''s'!J24</f>
        <v>0</v>
      </c>
    </row>
    <row r="604" spans="1:3">
      <c r="A604" s="305">
        <f>'RECOLHIMENTO CASH''s'!E25</f>
        <v>0</v>
      </c>
      <c r="B604" s="305" t="str">
        <f>'RECOLHIMENTO CASH''s'!F25</f>
        <v/>
      </c>
      <c r="C604" s="307">
        <f>'RECOLHIMENTO CASH''s'!J25</f>
        <v>0</v>
      </c>
    </row>
    <row r="605" spans="1:3">
      <c r="A605" s="305">
        <f>'RECOLHIMENTO CASH''s'!E26</f>
        <v>0</v>
      </c>
      <c r="B605" s="305" t="str">
        <f>'RECOLHIMENTO CASH''s'!F26</f>
        <v/>
      </c>
      <c r="C605" s="307">
        <f>'RECOLHIMENTO CASH''s'!J26</f>
        <v>0</v>
      </c>
    </row>
    <row r="606" spans="1:3">
      <c r="A606" s="305">
        <f>'RECOLHIMENTO CASH''s'!E27</f>
        <v>0</v>
      </c>
      <c r="B606" s="305" t="str">
        <f>'RECOLHIMENTO CASH''s'!F27</f>
        <v/>
      </c>
      <c r="C606" s="307">
        <f>'RECOLHIMENTO CASH''s'!J27</f>
        <v>0</v>
      </c>
    </row>
    <row r="607" spans="1:3">
      <c r="A607" s="305">
        <f>'RECOLHIMENTO CASH''s'!E28</f>
        <v>0</v>
      </c>
      <c r="B607" s="305" t="str">
        <f>'RECOLHIMENTO CASH''s'!F28</f>
        <v/>
      </c>
      <c r="C607" s="307">
        <f>'RECOLHIMENTO CASH''s'!J28</f>
        <v>0</v>
      </c>
    </row>
    <row r="608" spans="1:3">
      <c r="A608" s="305">
        <f>'RECOLHIMENTO CASH''s'!E29</f>
        <v>0</v>
      </c>
      <c r="B608" s="305" t="str">
        <f>'RECOLHIMENTO CASH''s'!F29</f>
        <v/>
      </c>
      <c r="C608" s="307">
        <f>'RECOLHIMENTO CASH''s'!J29</f>
        <v>0</v>
      </c>
    </row>
    <row r="609" spans="1:3">
      <c r="A609" s="305">
        <f>'RECOLHIMENTO CASH''s'!E30</f>
        <v>0</v>
      </c>
      <c r="B609" s="305" t="str">
        <f>'RECOLHIMENTO CASH''s'!F30</f>
        <v/>
      </c>
      <c r="C609" s="307">
        <f>'RECOLHIMENTO CASH''s'!J30</f>
        <v>0</v>
      </c>
    </row>
    <row r="610" spans="1:3">
      <c r="A610" s="305">
        <f>'RECOLHIMENTO CASH''s'!E31</f>
        <v>0</v>
      </c>
      <c r="B610" s="305" t="str">
        <f>'RECOLHIMENTO CASH''s'!F31</f>
        <v/>
      </c>
      <c r="C610" s="307">
        <f>'RECOLHIMENTO CASH''s'!J31</f>
        <v>0</v>
      </c>
    </row>
    <row r="611" spans="1:3">
      <c r="A611" s="305">
        <f>'RECOLHIMENTO CASH''s'!E32</f>
        <v>0</v>
      </c>
      <c r="B611" s="305" t="str">
        <f>'RECOLHIMENTO CASH''s'!F32</f>
        <v/>
      </c>
      <c r="C611" s="307">
        <f>'RECOLHIMENTO CASH''s'!J32</f>
        <v>0</v>
      </c>
    </row>
    <row r="612" spans="1:3">
      <c r="A612" s="305">
        <f>'RECOLHIMENTO CASH''s'!E33</f>
        <v>0</v>
      </c>
      <c r="B612" s="305" t="str">
        <f>'RECOLHIMENTO CASH''s'!F33</f>
        <v/>
      </c>
      <c r="C612" s="307">
        <f>'RECOLHIMENTO CASH''s'!J33</f>
        <v>0</v>
      </c>
    </row>
    <row r="613" spans="1:3">
      <c r="A613" s="305">
        <f>'RECOLHIMENTO CASH''s'!E34</f>
        <v>0</v>
      </c>
      <c r="B613" s="305" t="str">
        <f>'RECOLHIMENTO CASH''s'!F34</f>
        <v/>
      </c>
      <c r="C613" s="307">
        <f>'RECOLHIMENTO CASH''s'!J34</f>
        <v>0</v>
      </c>
    </row>
    <row r="614" spans="1:3">
      <c r="A614" s="305">
        <f>'RECOLHIMENTO CASH''s'!E35</f>
        <v>0</v>
      </c>
      <c r="B614" s="305" t="str">
        <f>'RECOLHIMENTO CASH''s'!F35</f>
        <v/>
      </c>
      <c r="C614" s="307">
        <f>'RECOLHIMENTO CASH''s'!J35</f>
        <v>0</v>
      </c>
    </row>
    <row r="615" spans="1:3">
      <c r="A615" s="305">
        <f>'RECOLHIMENTO CASH''s'!E36</f>
        <v>0</v>
      </c>
      <c r="B615" s="305" t="str">
        <f>'RECOLHIMENTO CASH''s'!F36</f>
        <v/>
      </c>
      <c r="C615" s="307">
        <f>'RECOLHIMENTO CASH''s'!J36</f>
        <v>0</v>
      </c>
    </row>
    <row r="616" spans="1:3">
      <c r="A616" s="305">
        <f>'RECOLHIMENTO CASH''s'!E37</f>
        <v>0</v>
      </c>
      <c r="B616" s="305" t="str">
        <f>'RECOLHIMENTO CASH''s'!F37</f>
        <v/>
      </c>
      <c r="C616" s="307">
        <f>'RECOLHIMENTO CASH''s'!J37</f>
        <v>0</v>
      </c>
    </row>
    <row r="617" spans="1:3">
      <c r="A617" s="305">
        <f>'RECOLHIMENTO CASH''s'!E38</f>
        <v>0</v>
      </c>
      <c r="B617" s="305" t="str">
        <f>'RECOLHIMENTO CASH''s'!F38</f>
        <v/>
      </c>
      <c r="C617" s="307">
        <f>'RECOLHIMENTO CASH''s'!J38</f>
        <v>0</v>
      </c>
    </row>
    <row r="618" spans="1:3">
      <c r="A618" s="305">
        <f>'RECOLHIMENTO CASH''s'!E39</f>
        <v>0</v>
      </c>
      <c r="B618" s="305" t="str">
        <f>'RECOLHIMENTO CASH''s'!F39</f>
        <v/>
      </c>
      <c r="C618" s="307">
        <f>'RECOLHIMENTO CASH''s'!J39</f>
        <v>0</v>
      </c>
    </row>
    <row r="619" spans="1:3">
      <c r="A619" s="305">
        <f>'RECOLHIMENTO CASH''s'!E40</f>
        <v>0</v>
      </c>
      <c r="B619" s="305" t="str">
        <f>'RECOLHIMENTO CASH''s'!F40</f>
        <v/>
      </c>
      <c r="C619" s="307">
        <f>'RECOLHIMENTO CASH''s'!J40</f>
        <v>0</v>
      </c>
    </row>
    <row r="620" spans="1:3">
      <c r="A620" s="305">
        <f>'RECOLHIMENTO CASH''s'!E41</f>
        <v>0</v>
      </c>
      <c r="B620" s="305" t="str">
        <f>'RECOLHIMENTO CASH''s'!F41</f>
        <v/>
      </c>
      <c r="C620" s="307">
        <f>'RECOLHIMENTO CASH''s'!J41</f>
        <v>0</v>
      </c>
    </row>
    <row r="621" spans="1:3">
      <c r="A621" s="305">
        <f>'RECOLHIMENTO CASH''s'!E42</f>
        <v>0</v>
      </c>
      <c r="B621" s="305" t="str">
        <f>'RECOLHIMENTO CASH''s'!F42</f>
        <v/>
      </c>
      <c r="C621" s="307">
        <f>'RECOLHIMENTO CASH''s'!J42</f>
        <v>0</v>
      </c>
    </row>
    <row r="622" spans="1:3">
      <c r="A622" s="305">
        <f>'RECOLHIMENTO CASH''s'!E43</f>
        <v>0</v>
      </c>
      <c r="B622" s="305" t="str">
        <f>'RECOLHIMENTO CASH''s'!F43</f>
        <v/>
      </c>
      <c r="C622" s="307">
        <f>'RECOLHIMENTO CASH''s'!J43</f>
        <v>0</v>
      </c>
    </row>
    <row r="623" spans="1:3" s="369" customFormat="1">
      <c r="A623" s="305">
        <f>'RECOLHIMENTO CASH''s'!E44</f>
        <v>0</v>
      </c>
      <c r="B623" s="305" t="str">
        <f>'RECOLHIMENTO CASH''s'!F44</f>
        <v/>
      </c>
      <c r="C623" s="307">
        <f>'RECOLHIMENTO CASH''s'!J44</f>
        <v>0</v>
      </c>
    </row>
    <row r="624" spans="1:3" s="369" customFormat="1">
      <c r="A624" s="305">
        <f>'RECOLHIMENTO CASH''s'!E45</f>
        <v>0</v>
      </c>
      <c r="B624" s="305" t="str">
        <f>'RECOLHIMENTO CASH''s'!F45</f>
        <v/>
      </c>
      <c r="C624" s="307">
        <f>'RECOLHIMENTO CASH''s'!J45</f>
        <v>0</v>
      </c>
    </row>
    <row r="625" spans="1:3" s="369" customFormat="1">
      <c r="A625" s="305">
        <f>'RECOLHIMENTO CASH''s'!E46</f>
        <v>0</v>
      </c>
      <c r="B625" s="305" t="str">
        <f>'RECOLHIMENTO CASH''s'!F46</f>
        <v/>
      </c>
      <c r="C625" s="307">
        <f>'RECOLHIMENTO CASH''s'!J46</f>
        <v>0</v>
      </c>
    </row>
    <row r="626" spans="1:3" s="369" customFormat="1">
      <c r="A626" s="305">
        <f>'RECOLHIMENTO CASH''s'!E47</f>
        <v>0</v>
      </c>
      <c r="B626" s="305" t="str">
        <f>'RECOLHIMENTO CASH''s'!F47</f>
        <v/>
      </c>
      <c r="C626" s="307">
        <f>'RECOLHIMENTO CASH''s'!J47</f>
        <v>0</v>
      </c>
    </row>
    <row r="627" spans="1:3" s="369" customFormat="1">
      <c r="A627" s="305">
        <f>'RECOLHIMENTO CASH''s'!E48</f>
        <v>0</v>
      </c>
      <c r="B627" s="305" t="str">
        <f>'RECOLHIMENTO CASH''s'!F48</f>
        <v/>
      </c>
      <c r="C627" s="307">
        <f>'RECOLHIMENTO CASH''s'!J48</f>
        <v>0</v>
      </c>
    </row>
    <row r="628" spans="1:3" s="369" customFormat="1">
      <c r="A628" s="305">
        <f>'RECOLHIMENTO CASH''s'!E49</f>
        <v>0</v>
      </c>
      <c r="B628" s="305" t="str">
        <f>'RECOLHIMENTO CASH''s'!F49</f>
        <v/>
      </c>
      <c r="C628" s="307">
        <f>'RECOLHIMENTO CASH''s'!J49</f>
        <v>0</v>
      </c>
    </row>
    <row r="629" spans="1:3" s="369" customFormat="1">
      <c r="A629" s="305">
        <f>'RECOLHIMENTO CASH''s'!E50</f>
        <v>0</v>
      </c>
      <c r="B629" s="305" t="str">
        <f>'RECOLHIMENTO CASH''s'!F50</f>
        <v/>
      </c>
      <c r="C629" s="307">
        <f>'RECOLHIMENTO CASH''s'!J50</f>
        <v>0</v>
      </c>
    </row>
    <row r="630" spans="1:3">
      <c r="A630" s="305">
        <f>'RECOLHIMENTO CASH''s'!E51</f>
        <v>0</v>
      </c>
      <c r="B630" s="305">
        <f>'RECOLHIMENTO CASH''s'!F51</f>
        <v>0</v>
      </c>
      <c r="C630" s="307">
        <f>'RECOLHIMENTO CASH''s'!J51</f>
        <v>0</v>
      </c>
    </row>
    <row r="631" spans="1:3">
      <c r="A631" s="305">
        <f>'RECOLHIMENTO CASH''s'!E52</f>
        <v>0</v>
      </c>
      <c r="B631" s="305">
        <f>'RECOLHIMENTO CASH''s'!F52</f>
        <v>0</v>
      </c>
      <c r="C631" s="307">
        <f>'RECOLHIMENTO CASH''s'!J52</f>
        <v>0</v>
      </c>
    </row>
    <row r="632" spans="1:3">
      <c r="A632" s="305">
        <f>'RECOLHIMENTO CASH''s'!E53</f>
        <v>0</v>
      </c>
      <c r="B632" s="305">
        <f>'RECOLHIMENTO CASH''s'!F53</f>
        <v>0</v>
      </c>
      <c r="C632" s="307">
        <f>'RECOLHIMENTO CASH''s'!J53</f>
        <v>0</v>
      </c>
    </row>
    <row r="633" spans="1:3">
      <c r="A633" s="305">
        <f>'RECOLHIMENTO CASH''s'!E54</f>
        <v>0</v>
      </c>
      <c r="B633" s="305">
        <f>'RECOLHIMENTO CASH''s'!F54</f>
        <v>0</v>
      </c>
      <c r="C633" s="307">
        <f>'RECOLHIMENTO CASH''s'!J54</f>
        <v>0</v>
      </c>
    </row>
    <row r="634" spans="1:3">
      <c r="A634" s="305">
        <f>'RECOLHIMENTO CASH''s'!E55</f>
        <v>0</v>
      </c>
      <c r="B634" s="305">
        <f>'RECOLHIMENTO CASH''s'!F55</f>
        <v>0</v>
      </c>
      <c r="C634" s="307">
        <f>'RECOLHIMENTO CASH''s'!J55</f>
        <v>0</v>
      </c>
    </row>
    <row r="635" spans="1:3">
      <c r="A635" s="305">
        <f>'RECOLHIMENTO CASH''s'!E56</f>
        <v>0</v>
      </c>
      <c r="B635" s="305">
        <f>'RECOLHIMENTO CASH''s'!F56</f>
        <v>0</v>
      </c>
      <c r="C635" s="307">
        <f>'RECOLHIMENTO CASH''s'!J56</f>
        <v>0</v>
      </c>
    </row>
    <row r="636" spans="1:3">
      <c r="A636" s="305">
        <f>'RECOLHIMENTO CASH''s'!E57</f>
        <v>0</v>
      </c>
      <c r="B636" s="305">
        <f>'RECOLHIMENTO CASH''s'!F57</f>
        <v>0</v>
      </c>
      <c r="C636" s="307">
        <f>'RECOLHIMENTO CASH''s'!J57</f>
        <v>0</v>
      </c>
    </row>
    <row r="637" spans="1:3">
      <c r="A637" s="305">
        <f>'RECOLHIMENTO CASH''s'!E58</f>
        <v>0</v>
      </c>
      <c r="B637" s="305">
        <f>'RECOLHIMENTO CASH''s'!F58</f>
        <v>0</v>
      </c>
      <c r="C637" s="307">
        <f>'RECOLHIMENTO CASH''s'!J58</f>
        <v>0</v>
      </c>
    </row>
    <row r="638" spans="1:3">
      <c r="A638" s="305">
        <f>'RECOLHIMENTO CASH''s'!E59</f>
        <v>0</v>
      </c>
      <c r="B638" s="305">
        <f>'RECOLHIMENTO CASH''s'!F59</f>
        <v>0</v>
      </c>
      <c r="C638" s="307">
        <f>'RECOLHIMENTO CASH''s'!J59</f>
        <v>0</v>
      </c>
    </row>
    <row r="639" spans="1:3">
      <c r="A639" s="305">
        <f>'RECOLHIMENTO CASH''s'!E60</f>
        <v>0</v>
      </c>
      <c r="B639" s="305">
        <f>'RECOLHIMENTO CASH''s'!F60</f>
        <v>0</v>
      </c>
      <c r="C639" s="307">
        <f>'RECOLHIMENTO CASH''s'!J60</f>
        <v>0</v>
      </c>
    </row>
    <row r="640" spans="1:3">
      <c r="A640" s="305">
        <f>'RECOLHIMENTO CASH''s'!E61</f>
        <v>0</v>
      </c>
      <c r="B640" s="305">
        <f>'RECOLHIMENTO CASH''s'!F61</f>
        <v>0</v>
      </c>
      <c r="C640" s="307">
        <f>'RECOLHIMENTO CASH''s'!J61</f>
        <v>0</v>
      </c>
    </row>
    <row r="641" spans="1:3">
      <c r="A641" s="305">
        <f>'RECOLHIMENTO CASH''s'!E62</f>
        <v>0</v>
      </c>
      <c r="B641" s="305">
        <f>'RECOLHIMENTO CASH''s'!F62</f>
        <v>0</v>
      </c>
      <c r="C641" s="307">
        <f>'RECOLHIMENTO CASH''s'!J62</f>
        <v>0</v>
      </c>
    </row>
    <row r="642" spans="1:3">
      <c r="A642" s="305">
        <f>'RECOLHIMENTO CASH''s'!E63</f>
        <v>0</v>
      </c>
      <c r="B642" s="305">
        <f>'RECOLHIMENTO CASH''s'!F63</f>
        <v>0</v>
      </c>
      <c r="C642" s="307">
        <f>'RECOLHIMENTO CASH''s'!J63</f>
        <v>0</v>
      </c>
    </row>
    <row r="643" spans="1:3">
      <c r="A643" s="305">
        <f>'RECOLHIMENTO CASH''s'!E64</f>
        <v>0</v>
      </c>
      <c r="B643" s="305">
        <f>'RECOLHIMENTO CASH''s'!F64</f>
        <v>0</v>
      </c>
      <c r="C643" s="307">
        <f>'RECOLHIMENTO CASH''s'!J64</f>
        <v>0</v>
      </c>
    </row>
    <row r="644" spans="1:3">
      <c r="A644" s="305">
        <f>'RECOLHIMENTO CASH''s'!E65</f>
        <v>0</v>
      </c>
      <c r="B644" s="305">
        <f>'RECOLHIMENTO CASH''s'!F65</f>
        <v>0</v>
      </c>
      <c r="C644" s="307">
        <f>'RECOLHIMENTO CASH''s'!J65</f>
        <v>0</v>
      </c>
    </row>
    <row r="645" spans="1:3">
      <c r="A645" s="305">
        <f>'RECOLHIMENTO CASH''s'!E66</f>
        <v>0</v>
      </c>
      <c r="B645" s="305">
        <f>'RECOLHIMENTO CASH''s'!F66</f>
        <v>0</v>
      </c>
      <c r="C645" s="307">
        <f>'RECOLHIMENTO CASH''s'!J66</f>
        <v>0</v>
      </c>
    </row>
    <row r="646" spans="1:3">
      <c r="A646" s="305">
        <f>'RECOLHIMENTO CASH''s'!E67</f>
        <v>0</v>
      </c>
      <c r="B646" s="305">
        <f>'RECOLHIMENTO CASH''s'!F67</f>
        <v>0</v>
      </c>
      <c r="C646" s="307">
        <f>'RECOLHIMENTO CASH''s'!J67</f>
        <v>0</v>
      </c>
    </row>
    <row r="647" spans="1:3">
      <c r="A647" s="305">
        <f>'RECOLHIMENTO CASH''s'!E68</f>
        <v>0</v>
      </c>
      <c r="B647" s="305">
        <f>'RECOLHIMENTO CASH''s'!F68</f>
        <v>0</v>
      </c>
      <c r="C647" s="307">
        <f>'RECOLHIMENTO CASH''s'!J68</f>
        <v>0</v>
      </c>
    </row>
    <row r="648" spans="1:3">
      <c r="A648" s="305">
        <f>'RECOLHIMENTO CASH''s'!E69</f>
        <v>0</v>
      </c>
      <c r="B648" s="305">
        <f>'RECOLHIMENTO CASH''s'!F69</f>
        <v>0</v>
      </c>
      <c r="C648" s="307">
        <f>'RECOLHIMENTO CASH''s'!J69</f>
        <v>0</v>
      </c>
    </row>
    <row r="649" spans="1:3">
      <c r="A649" s="305">
        <f>'RECOLHIMENTO CASH''s'!E70</f>
        <v>0</v>
      </c>
      <c r="B649" s="305">
        <f>'RECOLHIMENTO CASH''s'!F70</f>
        <v>0</v>
      </c>
      <c r="C649" s="307">
        <f>'RECOLHIMENTO CASH''s'!J70</f>
        <v>0</v>
      </c>
    </row>
    <row r="650" spans="1:3">
      <c r="A650" s="305">
        <f>'RECOLHIMENTO CASH''s'!E71</f>
        <v>0</v>
      </c>
      <c r="B650" s="305">
        <f>'RECOLHIMENTO CASH''s'!F71</f>
        <v>0</v>
      </c>
      <c r="C650" s="307">
        <f>'RECOLHIMENTO CASH''s'!J71</f>
        <v>0</v>
      </c>
    </row>
    <row r="651" spans="1:3">
      <c r="A651" s="305">
        <f>'RECOLHIMENTO CASH''s'!E72</f>
        <v>0</v>
      </c>
      <c r="B651" s="305">
        <f>'RECOLHIMENTO CASH''s'!F72</f>
        <v>0</v>
      </c>
      <c r="C651" s="307">
        <f>'RECOLHIMENTO CASH''s'!J72</f>
        <v>0</v>
      </c>
    </row>
    <row r="652" spans="1:3">
      <c r="A652" s="305">
        <f>'RECOLHIMENTO CASH''s'!E73</f>
        <v>0</v>
      </c>
      <c r="B652" s="305">
        <f>'RECOLHIMENTO CASH''s'!F73</f>
        <v>0</v>
      </c>
      <c r="C652" s="307">
        <f>'RECOLHIMENTO CASH''s'!J73</f>
        <v>0</v>
      </c>
    </row>
    <row r="653" spans="1:3">
      <c r="A653" s="305">
        <f>'RECOLHIMENTO CASH''s'!E74</f>
        <v>0</v>
      </c>
      <c r="B653" s="305">
        <f>'RECOLHIMENTO CASH''s'!F74</f>
        <v>0</v>
      </c>
      <c r="C653" s="307">
        <f>'RECOLHIMENTO CASH''s'!J74</f>
        <v>0</v>
      </c>
    </row>
    <row r="654" spans="1:3">
      <c r="A654" s="305">
        <f>'RECOLHIMENTO CASH''s'!E75</f>
        <v>0</v>
      </c>
      <c r="B654" s="305">
        <f>'RECOLHIMENTO CASH''s'!F75</f>
        <v>0</v>
      </c>
      <c r="C654" s="307">
        <f>'RECOLHIMENTO CASH''s'!J75</f>
        <v>0</v>
      </c>
    </row>
    <row r="655" spans="1:3">
      <c r="A655" s="305">
        <f>'RECOLHIMENTO CASH''s'!E76</f>
        <v>0</v>
      </c>
      <c r="B655" s="305">
        <f>'RECOLHIMENTO CASH''s'!F76</f>
        <v>0</v>
      </c>
      <c r="C655" s="307">
        <f>'RECOLHIMENTO CASH''s'!J76</f>
        <v>0</v>
      </c>
    </row>
    <row r="656" spans="1:3">
      <c r="A656" s="305">
        <f>'RECOLHIMENTO CASH''s'!E77</f>
        <v>0</v>
      </c>
      <c r="B656" s="305">
        <f>'RECOLHIMENTO CASH''s'!F77</f>
        <v>0</v>
      </c>
      <c r="C656" s="307">
        <f>'RECOLHIMENTO CASH''s'!J77</f>
        <v>0</v>
      </c>
    </row>
    <row r="657" spans="1:3">
      <c r="A657" s="305">
        <f>'RECOLHIMENTO CASH''s'!E78</f>
        <v>0</v>
      </c>
      <c r="B657" s="305">
        <f>'RECOLHIMENTO CASH''s'!F78</f>
        <v>0</v>
      </c>
      <c r="C657" s="307">
        <f>'RECOLHIMENTO CASH''s'!J78</f>
        <v>0</v>
      </c>
    </row>
    <row r="658" spans="1:3">
      <c r="A658" s="305">
        <f>'RECOLHIMENTO CASH''s'!E79</f>
        <v>0</v>
      </c>
      <c r="B658" s="305">
        <f>'RECOLHIMENTO CASH''s'!F79</f>
        <v>0</v>
      </c>
      <c r="C658" s="307">
        <f>'RECOLHIMENTO CASH''s'!J79</f>
        <v>0</v>
      </c>
    </row>
    <row r="659" spans="1:3">
      <c r="A659" s="305">
        <f>'RECOLHIMENTO CASH''s'!E80</f>
        <v>0</v>
      </c>
      <c r="B659" s="305">
        <f>'RECOLHIMENTO CASH''s'!F80</f>
        <v>0</v>
      </c>
      <c r="C659" s="307">
        <f>'RECOLHIMENTO CASH''s'!J80</f>
        <v>0</v>
      </c>
    </row>
    <row r="660" spans="1:3">
      <c r="A660" s="305">
        <f>'RECOLHIMENTO CASH''s'!E81</f>
        <v>0</v>
      </c>
      <c r="B660" s="305">
        <f>'RECOLHIMENTO CASH''s'!F81</f>
        <v>0</v>
      </c>
      <c r="C660" s="307">
        <f>'RECOLHIMENTO CASH''s'!J81</f>
        <v>0</v>
      </c>
    </row>
    <row r="661" spans="1:3">
      <c r="A661" s="305">
        <f>'RECOLHIMENTO CASH''s'!E82</f>
        <v>0</v>
      </c>
      <c r="B661" s="305">
        <f>'RECOLHIMENTO CASH''s'!F82</f>
        <v>0</v>
      </c>
      <c r="C661" s="307">
        <f>'RECOLHIMENTO CASH''s'!J82</f>
        <v>0</v>
      </c>
    </row>
    <row r="662" spans="1:3">
      <c r="A662" s="305">
        <f>'RECOLHIMENTO CASH''s'!E83</f>
        <v>0</v>
      </c>
      <c r="B662" s="305">
        <f>'RECOLHIMENTO CASH''s'!F83</f>
        <v>0</v>
      </c>
      <c r="C662" s="307">
        <f>'RECOLHIMENTO CASH''s'!J83</f>
        <v>0</v>
      </c>
    </row>
    <row r="663" spans="1:3">
      <c r="A663" s="305">
        <f>'RECOLHIMENTO CASH''s'!E84</f>
        <v>0</v>
      </c>
      <c r="B663" s="305">
        <f>'RECOLHIMENTO CASH''s'!F84</f>
        <v>0</v>
      </c>
      <c r="C663" s="307">
        <f>'RECOLHIMENTO CASH''s'!J84</f>
        <v>0</v>
      </c>
    </row>
    <row r="664" spans="1:3">
      <c r="A664" s="305">
        <f>'RECOLHIMENTO CASH''s'!E85</f>
        <v>0</v>
      </c>
      <c r="B664" s="305">
        <f>'RECOLHIMENTO CASH''s'!F85</f>
        <v>0</v>
      </c>
      <c r="C664" s="307">
        <f>'RECOLHIMENTO CASH''s'!J85</f>
        <v>0</v>
      </c>
    </row>
    <row r="665" spans="1:3">
      <c r="A665" s="305">
        <f>'RECOLHIMENTO CASH''s'!E86</f>
        <v>0</v>
      </c>
      <c r="B665" s="305">
        <f>'RECOLHIMENTO CASH''s'!F86</f>
        <v>0</v>
      </c>
      <c r="C665" s="307">
        <f>'RECOLHIMENTO CASH''s'!J86</f>
        <v>0</v>
      </c>
    </row>
    <row r="666" spans="1:3">
      <c r="A666" s="305">
        <f>'RECOLHIMENTO CASH''s'!E87</f>
        <v>0</v>
      </c>
      <c r="B666" s="305">
        <f>'RECOLHIMENTO CASH''s'!F87</f>
        <v>0</v>
      </c>
      <c r="C666" s="307">
        <f>'RECOLHIMENTO CASH''s'!J87</f>
        <v>0</v>
      </c>
    </row>
    <row r="667" spans="1:3">
      <c r="A667" s="305">
        <f>'RECOLHIMENTO CASH''s'!E88</f>
        <v>0</v>
      </c>
      <c r="B667" s="305">
        <f>'RECOLHIMENTO CASH''s'!F88</f>
        <v>0</v>
      </c>
      <c r="C667" s="307">
        <f>'RECOLHIMENTO CASH''s'!J88</f>
        <v>0</v>
      </c>
    </row>
    <row r="668" spans="1:3">
      <c r="A668" s="305">
        <f>'RECOLHIMENTO CASH''s'!E89</f>
        <v>0</v>
      </c>
      <c r="B668" s="305">
        <f>'RECOLHIMENTO CASH''s'!F89</f>
        <v>0</v>
      </c>
      <c r="C668" s="307">
        <f>'RECOLHIMENTO CASH''s'!J89</f>
        <v>0</v>
      </c>
    </row>
    <row r="669" spans="1:3">
      <c r="A669" s="305">
        <f>'RECOLHIMENTO CASH''s'!E90</f>
        <v>0</v>
      </c>
      <c r="B669" s="305">
        <f>'RECOLHIMENTO CASH''s'!F90</f>
        <v>0</v>
      </c>
      <c r="C669" s="307">
        <f>'RECOLHIMENTO CASH''s'!J90</f>
        <v>0</v>
      </c>
    </row>
    <row r="670" spans="1:3">
      <c r="A670" s="305">
        <f>'RECOLHIMENTO CASH''s'!E91</f>
        <v>0</v>
      </c>
      <c r="B670" s="305">
        <f>'RECOLHIMENTO CASH''s'!F91</f>
        <v>0</v>
      </c>
      <c r="C670" s="307">
        <f>'RECOLHIMENTO CASH''s'!J91</f>
        <v>0</v>
      </c>
    </row>
    <row r="671" spans="1:3">
      <c r="A671" s="305">
        <f>'RECOLHIMENTO CASH''s'!E92</f>
        <v>0</v>
      </c>
      <c r="B671" s="305">
        <f>'RECOLHIMENTO CASH''s'!F92</f>
        <v>0</v>
      </c>
      <c r="C671" s="307">
        <f>'RECOLHIMENTO CASH''s'!J92</f>
        <v>0</v>
      </c>
    </row>
    <row r="672" spans="1:3">
      <c r="A672" s="305">
        <f>'RECOLHIMENTO CASH''s'!E93</f>
        <v>0</v>
      </c>
      <c r="B672" s="305">
        <f>'RECOLHIMENTO CASH''s'!F93</f>
        <v>0</v>
      </c>
      <c r="C672" s="307">
        <f>'RECOLHIMENTO CASH''s'!J93</f>
        <v>0</v>
      </c>
    </row>
    <row r="673" spans="1:3">
      <c r="A673" s="305">
        <f>'RECOLHIMENTO CASH''s'!E94</f>
        <v>0</v>
      </c>
      <c r="B673" s="305">
        <f>'RECOLHIMENTO CASH''s'!F94</f>
        <v>0</v>
      </c>
      <c r="C673" s="307">
        <f>'RECOLHIMENTO CASH''s'!J94</f>
        <v>0</v>
      </c>
    </row>
    <row r="674" spans="1:3">
      <c r="A674" s="305">
        <f>'RECOLHIMENTO CASH''s'!E95</f>
        <v>0</v>
      </c>
      <c r="B674" s="305">
        <f>'RECOLHIMENTO CASH''s'!F95</f>
        <v>0</v>
      </c>
      <c r="C674" s="307">
        <f>'RECOLHIMENTO CASH''s'!J95</f>
        <v>0</v>
      </c>
    </row>
    <row r="675" spans="1:3">
      <c r="A675" s="305">
        <f>'RECOLHIMENTO CASH''s'!E96</f>
        <v>0</v>
      </c>
      <c r="B675" s="305">
        <f>'RECOLHIMENTO CASH''s'!F96</f>
        <v>0</v>
      </c>
      <c r="C675" s="307">
        <f>'RECOLHIMENTO CASH''s'!J96</f>
        <v>0</v>
      </c>
    </row>
    <row r="676" spans="1:3">
      <c r="A676" s="305">
        <f>'RECOLHIMENTO CASH''s'!E97</f>
        <v>0</v>
      </c>
      <c r="B676" s="305">
        <f>'RECOLHIMENTO CASH''s'!F97</f>
        <v>0</v>
      </c>
      <c r="C676" s="307">
        <f>'RECOLHIMENTO CASH''s'!J97</f>
        <v>0</v>
      </c>
    </row>
    <row r="677" spans="1:3">
      <c r="A677" s="305">
        <f>'RECOLHIMENTO CASH''s'!E98</f>
        <v>0</v>
      </c>
      <c r="B677" s="305">
        <f>'RECOLHIMENTO CASH''s'!F98</f>
        <v>0</v>
      </c>
      <c r="C677" s="307">
        <f>'RECOLHIMENTO CASH''s'!J98</f>
        <v>0</v>
      </c>
    </row>
    <row r="678" spans="1:3">
      <c r="A678" s="305">
        <f>'RECOLHIMENTO CASH''s'!E99</f>
        <v>0</v>
      </c>
      <c r="B678" s="305">
        <f>'RECOLHIMENTO CASH''s'!F99</f>
        <v>0</v>
      </c>
      <c r="C678" s="307">
        <f>'RECOLHIMENTO CASH''s'!J99</f>
        <v>0</v>
      </c>
    </row>
    <row r="679" spans="1:3">
      <c r="A679" s="305">
        <f>'RECOLHIMENTO CASH''s'!E100</f>
        <v>0</v>
      </c>
      <c r="B679" s="305">
        <f>'RECOLHIMENTO CASH''s'!F100</f>
        <v>0</v>
      </c>
      <c r="C679" s="307">
        <f>'RECOLHIMENTO CASH''s'!J100</f>
        <v>0</v>
      </c>
    </row>
    <row r="680" spans="1:3">
      <c r="A680" s="305">
        <f>'RECOLHIMENTO CASH''s'!E101</f>
        <v>0</v>
      </c>
      <c r="B680" s="305">
        <f>'RECOLHIMENTO CASH''s'!F101</f>
        <v>0</v>
      </c>
      <c r="C680" s="307">
        <f>'RECOLHIMENTO CASH''s'!J101</f>
        <v>0</v>
      </c>
    </row>
    <row r="681" spans="1:3">
      <c r="A681" s="305">
        <f>'RECOLHIMENTO CASH''s'!E102</f>
        <v>0</v>
      </c>
      <c r="B681" s="305">
        <f>'RECOLHIMENTO CASH''s'!F102</f>
        <v>0</v>
      </c>
      <c r="C681" s="307">
        <f>'RECOLHIMENTO CASH''s'!J102</f>
        <v>0</v>
      </c>
    </row>
    <row r="682" spans="1:3">
      <c r="A682" s="305">
        <f>'RECOLHIMENTO CASH''s'!E103</f>
        <v>0</v>
      </c>
      <c r="B682" s="305">
        <f>'RECOLHIMENTO CASH''s'!F103</f>
        <v>0</v>
      </c>
      <c r="C682" s="307">
        <f>'RECOLHIMENTO CASH''s'!J103</f>
        <v>0</v>
      </c>
    </row>
    <row r="683" spans="1:3">
      <c r="A683" s="305">
        <f>'RECOLHIMENTO CASH''s'!E104</f>
        <v>0</v>
      </c>
      <c r="B683" s="305">
        <f>'RECOLHIMENTO CASH''s'!F104</f>
        <v>0</v>
      </c>
      <c r="C683" s="307">
        <f>'RECOLHIMENTO CASH''s'!J104</f>
        <v>0</v>
      </c>
    </row>
    <row r="684" spans="1:3">
      <c r="A684" s="305">
        <f>'RECOLHIMENTO CASH''s'!E105</f>
        <v>0</v>
      </c>
      <c r="B684" s="305">
        <f>'RECOLHIMENTO CASH''s'!F105</f>
        <v>0</v>
      </c>
      <c r="C684" s="307">
        <f>'RECOLHIMENTO CASH''s'!J105</f>
        <v>0</v>
      </c>
    </row>
    <row r="685" spans="1:3">
      <c r="A685" s="305">
        <f>'RECOLHIMENTO CASH''s'!E106</f>
        <v>0</v>
      </c>
      <c r="B685" s="305">
        <f>'RECOLHIMENTO CASH''s'!F106</f>
        <v>0</v>
      </c>
      <c r="C685" s="307">
        <f>'RECOLHIMENTO CASH''s'!J106</f>
        <v>0</v>
      </c>
    </row>
    <row r="686" spans="1:3">
      <c r="A686" s="305">
        <f>'RECOLHIMENTO CASH''s'!E107</f>
        <v>0</v>
      </c>
      <c r="B686" s="305">
        <f>'RECOLHIMENTO CASH''s'!F107</f>
        <v>0</v>
      </c>
      <c r="C686" s="307">
        <f>'RECOLHIMENTO CASH''s'!J107</f>
        <v>0</v>
      </c>
    </row>
    <row r="687" spans="1:3">
      <c r="A687" s="305">
        <f>'RECOLHIMENTO CASH''s'!E108</f>
        <v>0</v>
      </c>
      <c r="B687" s="305">
        <f>'RECOLHIMENTO CASH''s'!F108</f>
        <v>0</v>
      </c>
      <c r="C687" s="307">
        <f>'RECOLHIMENTO CASH''s'!J108</f>
        <v>0</v>
      </c>
    </row>
    <row r="688" spans="1:3">
      <c r="A688" s="305">
        <f>'RECOLHIMENTO CASH''s'!E109</f>
        <v>0</v>
      </c>
      <c r="B688" s="305">
        <f>'RECOLHIMENTO CASH''s'!F109</f>
        <v>0</v>
      </c>
      <c r="C688" s="307">
        <f>'RECOLHIMENTO CASH''s'!J109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0" tint="-0.14999847407452621"/>
    <pageSetUpPr fitToPage="1"/>
  </sheetPr>
  <dimension ref="A2:EG72"/>
  <sheetViews>
    <sheetView showGridLines="0" zoomScaleNormal="100" zoomScaleSheetLayoutView="80" workbookViewId="0">
      <selection activeCell="C18" sqref="C18"/>
    </sheetView>
  </sheetViews>
  <sheetFormatPr defaultRowHeight="12.75"/>
  <cols>
    <col min="1" max="1" width="10.5703125" style="238" customWidth="1"/>
    <col min="2" max="2" width="15" style="238" customWidth="1"/>
    <col min="3" max="3" width="42.42578125" style="238" customWidth="1"/>
    <col min="4" max="4" width="18.140625" style="239" customWidth="1"/>
    <col min="5" max="5" width="6.42578125" style="238" customWidth="1"/>
    <col min="6" max="6" width="12" style="238" customWidth="1"/>
    <col min="7" max="7" width="38" style="238" customWidth="1"/>
    <col min="8" max="8" width="15.5703125" style="238" bestFit="1" customWidth="1"/>
    <col min="9" max="16384" width="9.140625" style="238"/>
  </cols>
  <sheetData>
    <row r="2" spans="1:137" ht="42" customHeight="1"/>
    <row r="3" spans="1:137" ht="25.5" customHeight="1"/>
    <row r="4" spans="1:137" ht="25.5" customHeight="1">
      <c r="A4" s="693" t="s">
        <v>115</v>
      </c>
      <c r="B4" s="693"/>
      <c r="C4" s="693"/>
      <c r="D4" s="693"/>
      <c r="F4" s="693" t="s">
        <v>116</v>
      </c>
      <c r="G4" s="693"/>
      <c r="H4" s="693"/>
    </row>
    <row r="5" spans="1:137" ht="22.5" customHeight="1">
      <c r="A5" s="240" t="s">
        <v>111</v>
      </c>
      <c r="B5" s="240" t="s">
        <v>10</v>
      </c>
      <c r="C5" s="240" t="s">
        <v>117</v>
      </c>
      <c r="D5" s="241" t="s">
        <v>43</v>
      </c>
      <c r="E5" s="242"/>
      <c r="F5" s="240" t="s">
        <v>111</v>
      </c>
      <c r="G5" s="240" t="s">
        <v>73</v>
      </c>
      <c r="H5" s="241" t="s">
        <v>43</v>
      </c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243"/>
      <c r="CI5" s="243"/>
      <c r="CJ5" s="243"/>
      <c r="CK5" s="243"/>
      <c r="CL5" s="243"/>
      <c r="CM5" s="243"/>
      <c r="CN5" s="243"/>
      <c r="CO5" s="243"/>
      <c r="CP5" s="243"/>
      <c r="CQ5" s="243"/>
      <c r="CR5" s="243"/>
      <c r="CS5" s="243"/>
      <c r="CT5" s="243"/>
      <c r="CU5" s="243"/>
      <c r="CV5" s="243"/>
      <c r="CW5" s="243"/>
      <c r="CX5" s="243"/>
      <c r="CY5" s="243"/>
      <c r="CZ5" s="243"/>
      <c r="DA5" s="243"/>
      <c r="DB5" s="243"/>
      <c r="DC5" s="243"/>
      <c r="DD5" s="243"/>
      <c r="DE5" s="243"/>
      <c r="DF5" s="243"/>
      <c r="DG5" s="243"/>
      <c r="DH5" s="243"/>
      <c r="DI5" s="243"/>
      <c r="DJ5" s="243"/>
      <c r="DK5" s="243"/>
      <c r="DL5" s="243"/>
      <c r="DM5" s="243"/>
      <c r="DN5" s="243"/>
      <c r="DO5" s="243"/>
      <c r="DP5" s="243"/>
      <c r="DQ5" s="243"/>
      <c r="DR5" s="243"/>
      <c r="DS5" s="243"/>
      <c r="DT5" s="243"/>
      <c r="DU5" s="243"/>
      <c r="DV5" s="243"/>
      <c r="DW5" s="243"/>
      <c r="DX5" s="243"/>
      <c r="DY5" s="243"/>
      <c r="DZ5" s="243"/>
      <c r="EA5" s="243"/>
      <c r="EB5" s="243"/>
      <c r="EC5" s="243"/>
      <c r="ED5" s="243"/>
      <c r="EE5" s="243"/>
      <c r="EF5" s="243"/>
      <c r="EG5" s="243"/>
    </row>
    <row r="6" spans="1:137" s="247" customFormat="1" ht="22.5" customHeight="1">
      <c r="A6" s="257"/>
      <c r="B6" s="257"/>
      <c r="C6" s="244" t="str">
        <f>IF(A6&lt;&gt;"",INDEX(CIDs!F:F,MATCH(AGÊNCIAS!A6,CIDs!E:E,0)),"")</f>
        <v/>
      </c>
      <c r="D6" s="256"/>
      <c r="E6" s="245"/>
      <c r="F6" s="253"/>
      <c r="G6" s="252" t="str">
        <f>IF(F6&lt;&gt;"",INDEX(CIDs!F:F,MATCH(AGÊNCIAS!F6,CIDs!E:E,0)),"")</f>
        <v/>
      </c>
      <c r="H6" s="25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246"/>
      <c r="BP6" s="246"/>
      <c r="BQ6" s="246"/>
      <c r="BR6" s="246"/>
      <c r="BS6" s="246"/>
      <c r="BT6" s="246"/>
      <c r="BU6" s="246"/>
      <c r="BV6" s="246"/>
      <c r="BW6" s="246"/>
      <c r="BX6" s="246"/>
      <c r="BY6" s="246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6"/>
      <c r="CN6" s="246"/>
      <c r="CO6" s="246"/>
      <c r="CP6" s="246"/>
      <c r="CQ6" s="246"/>
      <c r="CR6" s="246"/>
      <c r="CS6" s="246"/>
      <c r="CT6" s="246"/>
      <c r="CU6" s="246"/>
      <c r="CV6" s="246"/>
      <c r="CW6" s="246"/>
      <c r="CX6" s="246"/>
      <c r="CY6" s="246"/>
      <c r="CZ6" s="246"/>
      <c r="DA6" s="246"/>
      <c r="DB6" s="246"/>
      <c r="DC6" s="246"/>
      <c r="DD6" s="246"/>
      <c r="DE6" s="246"/>
      <c r="DF6" s="246"/>
      <c r="DG6" s="246"/>
      <c r="DH6" s="246"/>
      <c r="DI6" s="246"/>
      <c r="DJ6" s="246"/>
      <c r="DK6" s="246"/>
      <c r="DL6" s="246"/>
      <c r="DM6" s="246"/>
      <c r="DN6" s="246"/>
      <c r="DO6" s="246"/>
      <c r="DP6" s="246"/>
      <c r="DQ6" s="246"/>
      <c r="DR6" s="246"/>
      <c r="DS6" s="246"/>
      <c r="DT6" s="246"/>
      <c r="DU6" s="246"/>
      <c r="DV6" s="246"/>
      <c r="DW6" s="246"/>
      <c r="DX6" s="246"/>
      <c r="DY6" s="246"/>
      <c r="DZ6" s="246"/>
      <c r="EA6" s="246"/>
      <c r="EB6" s="246"/>
      <c r="EC6" s="246"/>
      <c r="ED6" s="246"/>
      <c r="EE6" s="246"/>
      <c r="EF6" s="246"/>
      <c r="EG6" s="246"/>
    </row>
    <row r="7" spans="1:137" s="247" customFormat="1" ht="22.5" customHeight="1">
      <c r="A7" s="257"/>
      <c r="B7" s="257"/>
      <c r="C7" s="244" t="str">
        <f>IF(A7&lt;&gt;"",INDEX(CIDs!F:F,MATCH(AGÊNCIAS!A7,CIDs!E:E,0)),"")</f>
        <v/>
      </c>
      <c r="D7" s="256"/>
      <c r="E7" s="245"/>
      <c r="F7" s="253"/>
      <c r="G7" s="252" t="str">
        <f>IF(F7&lt;&gt;"",INDEX(CIDs!F:F,MATCH(AGÊNCIAS!F7,CIDs!E:E,0)),"")</f>
        <v/>
      </c>
      <c r="H7" s="25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6"/>
      <c r="CB7" s="246"/>
      <c r="CC7" s="246"/>
      <c r="CD7" s="246"/>
      <c r="CE7" s="246"/>
      <c r="CF7" s="246"/>
      <c r="CG7" s="246"/>
      <c r="CH7" s="246"/>
      <c r="CI7" s="246"/>
      <c r="CJ7" s="246"/>
      <c r="CK7" s="246"/>
      <c r="CL7" s="246"/>
      <c r="CM7" s="246"/>
      <c r="CN7" s="246"/>
      <c r="CO7" s="246"/>
      <c r="CP7" s="246"/>
      <c r="CQ7" s="246"/>
      <c r="CR7" s="246"/>
      <c r="CS7" s="246"/>
      <c r="CT7" s="246"/>
      <c r="CU7" s="246"/>
      <c r="CV7" s="246"/>
      <c r="CW7" s="246"/>
      <c r="CX7" s="246"/>
      <c r="CY7" s="246"/>
      <c r="CZ7" s="246"/>
      <c r="DA7" s="246"/>
      <c r="DB7" s="246"/>
      <c r="DC7" s="246"/>
      <c r="DD7" s="246"/>
      <c r="DE7" s="246"/>
      <c r="DF7" s="246"/>
      <c r="DG7" s="246"/>
      <c r="DH7" s="246"/>
      <c r="DI7" s="246"/>
      <c r="DJ7" s="246"/>
      <c r="DK7" s="246"/>
      <c r="DL7" s="246"/>
      <c r="DM7" s="246"/>
      <c r="DN7" s="246"/>
      <c r="DO7" s="246"/>
      <c r="DP7" s="246"/>
      <c r="DQ7" s="246"/>
      <c r="DR7" s="246"/>
      <c r="DS7" s="246"/>
      <c r="DT7" s="246"/>
      <c r="DU7" s="246"/>
      <c r="DV7" s="246"/>
      <c r="DW7" s="246"/>
      <c r="DX7" s="246"/>
      <c r="DY7" s="246"/>
      <c r="DZ7" s="246"/>
      <c r="EA7" s="246"/>
      <c r="EB7" s="246"/>
      <c r="EC7" s="246"/>
      <c r="ED7" s="246"/>
      <c r="EE7" s="246"/>
      <c r="EF7" s="246"/>
      <c r="EG7" s="246"/>
    </row>
    <row r="8" spans="1:137" s="247" customFormat="1" ht="22.5" customHeight="1">
      <c r="A8" s="257"/>
      <c r="B8" s="257"/>
      <c r="C8" s="244" t="str">
        <f>IF(A8&lt;&gt;"",INDEX(CIDs!F:F,MATCH(AGÊNCIAS!A8,CIDs!E:E,0)),"")</f>
        <v/>
      </c>
      <c r="D8" s="256"/>
      <c r="E8" s="245"/>
      <c r="F8" s="253"/>
      <c r="G8" s="252" t="str">
        <f>IF(F8&lt;&gt;"",INDEX(CIDs!F:F,MATCH(AGÊNCIAS!F8,CIDs!E:E,0)),"")</f>
        <v/>
      </c>
      <c r="H8" s="25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6"/>
      <c r="CT8" s="246"/>
      <c r="CU8" s="246"/>
      <c r="CV8" s="246"/>
      <c r="CW8" s="246"/>
      <c r="CX8" s="246"/>
      <c r="CY8" s="246"/>
      <c r="CZ8" s="246"/>
      <c r="DA8" s="246"/>
      <c r="DB8" s="246"/>
      <c r="DC8" s="246"/>
      <c r="DD8" s="246"/>
      <c r="DE8" s="246"/>
      <c r="DF8" s="246"/>
      <c r="DG8" s="246"/>
      <c r="DH8" s="246"/>
      <c r="DI8" s="246"/>
      <c r="DJ8" s="246"/>
      <c r="DK8" s="246"/>
      <c r="DL8" s="246"/>
      <c r="DM8" s="246"/>
      <c r="DN8" s="246"/>
      <c r="DO8" s="246"/>
      <c r="DP8" s="246"/>
      <c r="DQ8" s="246"/>
      <c r="DR8" s="246"/>
      <c r="DS8" s="246"/>
      <c r="DT8" s="246"/>
      <c r="DU8" s="246"/>
      <c r="DV8" s="246"/>
      <c r="DW8" s="246"/>
      <c r="DX8" s="246"/>
      <c r="DY8" s="246"/>
      <c r="DZ8" s="246"/>
      <c r="EA8" s="246"/>
      <c r="EB8" s="246"/>
      <c r="EC8" s="246"/>
      <c r="ED8" s="246"/>
      <c r="EE8" s="246"/>
      <c r="EF8" s="246"/>
      <c r="EG8" s="246"/>
    </row>
    <row r="9" spans="1:137" s="247" customFormat="1" ht="22.5" customHeight="1">
      <c r="A9" s="257"/>
      <c r="B9" s="257"/>
      <c r="C9" s="244" t="str">
        <f>IF(A9&lt;&gt;"",INDEX(CIDs!F:F,MATCH(AGÊNCIAS!A9,CIDs!E:E,0)),"")</f>
        <v/>
      </c>
      <c r="D9" s="256"/>
      <c r="E9" s="245"/>
      <c r="F9" s="253"/>
      <c r="G9" s="252" t="str">
        <f>IF(F9&lt;&gt;"",INDEX(CIDs!F:F,MATCH(AGÊNCIAS!F9,CIDs!E:E,0)),"")</f>
        <v/>
      </c>
      <c r="H9" s="25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6"/>
      <c r="BX9" s="246"/>
      <c r="BY9" s="246"/>
      <c r="BZ9" s="246"/>
      <c r="CA9" s="246"/>
      <c r="CB9" s="246"/>
      <c r="CC9" s="246"/>
      <c r="CD9" s="246"/>
      <c r="CE9" s="246"/>
      <c r="CF9" s="246"/>
      <c r="CG9" s="246"/>
      <c r="CH9" s="246"/>
      <c r="CI9" s="246"/>
      <c r="CJ9" s="246"/>
      <c r="CK9" s="246"/>
      <c r="CL9" s="246"/>
      <c r="CM9" s="246"/>
      <c r="CN9" s="246"/>
      <c r="CO9" s="246"/>
      <c r="CP9" s="246"/>
      <c r="CQ9" s="246"/>
      <c r="CR9" s="246"/>
      <c r="CS9" s="246"/>
      <c r="CT9" s="246"/>
      <c r="CU9" s="246"/>
      <c r="CV9" s="246"/>
      <c r="CW9" s="246"/>
      <c r="CX9" s="246"/>
      <c r="CY9" s="246"/>
      <c r="CZ9" s="246"/>
      <c r="DA9" s="246"/>
      <c r="DB9" s="246"/>
      <c r="DC9" s="246"/>
      <c r="DD9" s="246"/>
      <c r="DE9" s="246"/>
      <c r="DF9" s="246"/>
      <c r="DG9" s="246"/>
      <c r="DH9" s="246"/>
      <c r="DI9" s="246"/>
      <c r="DJ9" s="246"/>
      <c r="DK9" s="246"/>
      <c r="DL9" s="246"/>
      <c r="DM9" s="246"/>
      <c r="DN9" s="246"/>
      <c r="DO9" s="246"/>
      <c r="DP9" s="246"/>
      <c r="DQ9" s="246"/>
      <c r="DR9" s="246"/>
      <c r="DS9" s="246"/>
      <c r="DT9" s="246"/>
      <c r="DU9" s="246"/>
      <c r="DV9" s="246"/>
      <c r="DW9" s="246"/>
      <c r="DX9" s="246"/>
      <c r="DY9" s="246"/>
      <c r="DZ9" s="246"/>
      <c r="EA9" s="246"/>
      <c r="EB9" s="246"/>
      <c r="EC9" s="246"/>
      <c r="ED9" s="246"/>
      <c r="EE9" s="246"/>
      <c r="EF9" s="246"/>
      <c r="EG9" s="246"/>
    </row>
    <row r="10" spans="1:137" s="247" customFormat="1" ht="22.5" customHeight="1">
      <c r="A10" s="257"/>
      <c r="B10" s="257"/>
      <c r="C10" s="244" t="str">
        <f>IF(A10&lt;&gt;"",INDEX(CIDs!F:F,MATCH(AGÊNCIAS!A10,CIDs!E:E,0)),"")</f>
        <v/>
      </c>
      <c r="D10" s="256"/>
      <c r="E10" s="245"/>
      <c r="F10" s="253"/>
      <c r="G10" s="252" t="str">
        <f>IF(F10&lt;&gt;"",INDEX(CIDs!F:F,MATCH(AGÊNCIAS!F10,CIDs!E:E,0)),"")</f>
        <v/>
      </c>
      <c r="H10" s="25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246"/>
      <c r="BS10" s="246"/>
      <c r="BT10" s="246"/>
      <c r="BU10" s="246"/>
      <c r="BV10" s="246"/>
      <c r="BW10" s="246"/>
      <c r="BX10" s="246"/>
      <c r="BY10" s="246"/>
      <c r="BZ10" s="246"/>
      <c r="CA10" s="246"/>
      <c r="CB10" s="246"/>
      <c r="CC10" s="246"/>
      <c r="CD10" s="246"/>
      <c r="CE10" s="246"/>
      <c r="CF10" s="246"/>
      <c r="CG10" s="246"/>
      <c r="CH10" s="246"/>
      <c r="CI10" s="246"/>
      <c r="CJ10" s="246"/>
      <c r="CK10" s="246"/>
      <c r="CL10" s="246"/>
      <c r="CM10" s="246"/>
      <c r="CN10" s="246"/>
      <c r="CO10" s="246"/>
      <c r="CP10" s="246"/>
      <c r="CQ10" s="246"/>
      <c r="CR10" s="246"/>
      <c r="CS10" s="246"/>
      <c r="CT10" s="246"/>
      <c r="CU10" s="246"/>
      <c r="CV10" s="246"/>
      <c r="CW10" s="246"/>
      <c r="CX10" s="246"/>
      <c r="CY10" s="246"/>
      <c r="CZ10" s="246"/>
      <c r="DA10" s="246"/>
      <c r="DB10" s="246"/>
      <c r="DC10" s="246"/>
      <c r="DD10" s="246"/>
      <c r="DE10" s="246"/>
      <c r="DF10" s="246"/>
      <c r="DG10" s="246"/>
      <c r="DH10" s="246"/>
      <c r="DI10" s="246"/>
      <c r="DJ10" s="246"/>
      <c r="DK10" s="246"/>
      <c r="DL10" s="246"/>
      <c r="DM10" s="246"/>
      <c r="DN10" s="246"/>
      <c r="DO10" s="246"/>
      <c r="DP10" s="246"/>
      <c r="DQ10" s="246"/>
      <c r="DR10" s="246"/>
      <c r="DS10" s="246"/>
      <c r="DT10" s="246"/>
      <c r="DU10" s="246"/>
      <c r="DV10" s="246"/>
      <c r="DW10" s="246"/>
      <c r="DX10" s="246"/>
      <c r="DY10" s="246"/>
      <c r="DZ10" s="246"/>
      <c r="EA10" s="246"/>
      <c r="EB10" s="246"/>
      <c r="EC10" s="246"/>
      <c r="ED10" s="246"/>
      <c r="EE10" s="246"/>
      <c r="EF10" s="246"/>
      <c r="EG10" s="246"/>
    </row>
    <row r="11" spans="1:137" s="247" customFormat="1" ht="22.5" customHeight="1">
      <c r="A11" s="257"/>
      <c r="B11" s="257"/>
      <c r="C11" s="244" t="str">
        <f>IF(A11&lt;&gt;"",INDEX(CIDs!F:F,MATCH(AGÊNCIAS!A11,CIDs!E:E,0)),"")</f>
        <v/>
      </c>
      <c r="D11" s="256"/>
      <c r="E11" s="245"/>
      <c r="F11" s="253"/>
      <c r="G11" s="252" t="str">
        <f>IF(F11&lt;&gt;"",INDEX(CIDs!F:F,MATCH(AGÊNCIAS!F11,CIDs!E:E,0)),"")</f>
        <v/>
      </c>
      <c r="H11" s="25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246"/>
      <c r="BS11" s="246"/>
      <c r="BT11" s="246"/>
      <c r="BU11" s="246"/>
      <c r="BV11" s="246"/>
      <c r="BW11" s="246"/>
      <c r="BX11" s="246"/>
      <c r="BY11" s="246"/>
      <c r="BZ11" s="246"/>
      <c r="CA11" s="246"/>
      <c r="CB11" s="246"/>
      <c r="CC11" s="246"/>
      <c r="CD11" s="246"/>
      <c r="CE11" s="246"/>
      <c r="CF11" s="246"/>
      <c r="CG11" s="246"/>
      <c r="CH11" s="246"/>
      <c r="CI11" s="246"/>
      <c r="CJ11" s="246"/>
      <c r="CK11" s="246"/>
      <c r="CL11" s="246"/>
      <c r="CM11" s="246"/>
      <c r="CN11" s="246"/>
      <c r="CO11" s="246"/>
      <c r="CP11" s="246"/>
      <c r="CQ11" s="246"/>
      <c r="CR11" s="246"/>
      <c r="CS11" s="246"/>
      <c r="CT11" s="246"/>
      <c r="CU11" s="246"/>
      <c r="CV11" s="246"/>
      <c r="CW11" s="246"/>
      <c r="CX11" s="246"/>
      <c r="CY11" s="246"/>
      <c r="CZ11" s="246"/>
      <c r="DA11" s="246"/>
      <c r="DB11" s="246"/>
      <c r="DC11" s="246"/>
      <c r="DD11" s="246"/>
      <c r="DE11" s="246"/>
      <c r="DF11" s="246"/>
      <c r="DG11" s="246"/>
      <c r="DH11" s="246"/>
      <c r="DI11" s="246"/>
      <c r="DJ11" s="246"/>
      <c r="DK11" s="246"/>
      <c r="DL11" s="246"/>
      <c r="DM11" s="246"/>
      <c r="DN11" s="246"/>
      <c r="DO11" s="246"/>
      <c r="DP11" s="246"/>
      <c r="DQ11" s="246"/>
      <c r="DR11" s="246"/>
      <c r="DS11" s="246"/>
      <c r="DT11" s="246"/>
      <c r="DU11" s="246"/>
      <c r="DV11" s="246"/>
      <c r="DW11" s="246"/>
      <c r="DX11" s="246"/>
      <c r="DY11" s="246"/>
      <c r="DZ11" s="246"/>
      <c r="EA11" s="246"/>
      <c r="EB11" s="246"/>
      <c r="EC11" s="246"/>
      <c r="ED11" s="246"/>
      <c r="EE11" s="246"/>
      <c r="EF11" s="246"/>
      <c r="EG11" s="246"/>
    </row>
    <row r="12" spans="1:137" s="247" customFormat="1" ht="22.5" customHeight="1">
      <c r="A12" s="257"/>
      <c r="B12" s="257"/>
      <c r="C12" s="244" t="str">
        <f>IF(A12&lt;&gt;"",INDEX(CIDs!F:F,MATCH(AGÊNCIAS!A12,CIDs!E:E,0)),"")</f>
        <v/>
      </c>
      <c r="D12" s="256"/>
      <c r="E12" s="245"/>
      <c r="F12" s="253"/>
      <c r="G12" s="252" t="str">
        <f>IF(F12&lt;&gt;"",INDEX(CIDs!F:F,MATCH(AGÊNCIAS!F12,CIDs!E:E,0)),"")</f>
        <v/>
      </c>
      <c r="H12" s="25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46"/>
      <c r="CC12" s="246"/>
      <c r="CD12" s="246"/>
      <c r="CE12" s="246"/>
      <c r="CF12" s="246"/>
      <c r="CG12" s="246"/>
      <c r="CH12" s="246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246"/>
      <c r="CU12" s="246"/>
      <c r="CV12" s="246"/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46"/>
      <c r="DL12" s="246"/>
      <c r="DM12" s="246"/>
      <c r="DN12" s="246"/>
      <c r="DO12" s="246"/>
      <c r="DP12" s="246"/>
      <c r="DQ12" s="246"/>
      <c r="DR12" s="246"/>
      <c r="DS12" s="246"/>
      <c r="DT12" s="246"/>
      <c r="DU12" s="246"/>
      <c r="DV12" s="246"/>
      <c r="DW12" s="246"/>
      <c r="DX12" s="246"/>
      <c r="DY12" s="246"/>
      <c r="DZ12" s="246"/>
      <c r="EA12" s="246"/>
      <c r="EB12" s="246"/>
      <c r="EC12" s="246"/>
      <c r="ED12" s="246"/>
      <c r="EE12" s="246"/>
      <c r="EF12" s="246"/>
      <c r="EG12" s="246"/>
    </row>
    <row r="13" spans="1:137" s="247" customFormat="1" ht="22.5" customHeight="1">
      <c r="A13" s="257"/>
      <c r="B13" s="257"/>
      <c r="C13" s="244" t="str">
        <f>IF(A13&lt;&gt;"",INDEX(CIDs!F:F,MATCH(AGÊNCIAS!A13,CIDs!E:E,0)),"")</f>
        <v/>
      </c>
      <c r="D13" s="256"/>
      <c r="E13" s="245"/>
      <c r="F13" s="253"/>
      <c r="G13" s="252" t="str">
        <f>IF(F13&lt;&gt;"",INDEX(CIDs!F:F,MATCH(AGÊNCIAS!F13,CIDs!E:E,0)),"")</f>
        <v/>
      </c>
      <c r="H13" s="25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6"/>
      <c r="CK13" s="246"/>
      <c r="CL13" s="246"/>
      <c r="CM13" s="246"/>
      <c r="CN13" s="246"/>
      <c r="CO13" s="246"/>
      <c r="CP13" s="246"/>
      <c r="CQ13" s="246"/>
      <c r="CR13" s="246"/>
      <c r="CS13" s="246"/>
      <c r="CT13" s="246"/>
      <c r="CU13" s="246"/>
      <c r="CV13" s="246"/>
      <c r="CW13" s="246"/>
      <c r="CX13" s="246"/>
      <c r="CY13" s="246"/>
      <c r="CZ13" s="246"/>
      <c r="DA13" s="246"/>
      <c r="DB13" s="246"/>
      <c r="DC13" s="246"/>
      <c r="DD13" s="246"/>
      <c r="DE13" s="246"/>
      <c r="DF13" s="246"/>
      <c r="DG13" s="246"/>
      <c r="DH13" s="246"/>
      <c r="DI13" s="246"/>
      <c r="DJ13" s="246"/>
      <c r="DK13" s="246"/>
      <c r="DL13" s="246"/>
      <c r="DM13" s="246"/>
      <c r="DN13" s="246"/>
      <c r="DO13" s="246"/>
      <c r="DP13" s="246"/>
      <c r="DQ13" s="246"/>
      <c r="DR13" s="246"/>
      <c r="DS13" s="246"/>
      <c r="DT13" s="246"/>
      <c r="DU13" s="246"/>
      <c r="DV13" s="246"/>
      <c r="DW13" s="246"/>
      <c r="DX13" s="246"/>
      <c r="DY13" s="246"/>
      <c r="DZ13" s="246"/>
      <c r="EA13" s="246"/>
      <c r="EB13" s="246"/>
      <c r="EC13" s="246"/>
      <c r="ED13" s="246"/>
      <c r="EE13" s="246"/>
      <c r="EF13" s="246"/>
      <c r="EG13" s="246"/>
    </row>
    <row r="14" spans="1:137" s="247" customFormat="1" ht="22.5" customHeight="1">
      <c r="A14" s="257"/>
      <c r="B14" s="257"/>
      <c r="C14" s="244" t="str">
        <f>IF(A14&lt;&gt;"",INDEX(CIDs!F:F,MATCH(AGÊNCIAS!A14,CIDs!E:E,0)),"")</f>
        <v/>
      </c>
      <c r="D14" s="256"/>
      <c r="E14" s="245"/>
      <c r="F14" s="253"/>
      <c r="G14" s="252" t="str">
        <f>IF(F14&lt;&gt;"",INDEX(CIDs!F:F,MATCH(AGÊNCIAS!F14,CIDs!E:E,0)),"")</f>
        <v/>
      </c>
      <c r="H14" s="25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/>
      <c r="CD14" s="246"/>
      <c r="CE14" s="246"/>
      <c r="CF14" s="246"/>
      <c r="CG14" s="246"/>
      <c r="CH14" s="246"/>
      <c r="CI14" s="246"/>
      <c r="CJ14" s="246"/>
      <c r="CK14" s="246"/>
      <c r="CL14" s="246"/>
      <c r="CM14" s="246"/>
      <c r="CN14" s="246"/>
      <c r="CO14" s="246"/>
      <c r="CP14" s="246"/>
      <c r="CQ14" s="246"/>
      <c r="CR14" s="246"/>
      <c r="CS14" s="246"/>
      <c r="CT14" s="246"/>
      <c r="CU14" s="246"/>
      <c r="CV14" s="246"/>
      <c r="CW14" s="246"/>
      <c r="CX14" s="246"/>
      <c r="CY14" s="246"/>
      <c r="CZ14" s="246"/>
      <c r="DA14" s="246"/>
      <c r="DB14" s="246"/>
      <c r="DC14" s="246"/>
      <c r="DD14" s="246"/>
      <c r="DE14" s="246"/>
      <c r="DF14" s="246"/>
      <c r="DG14" s="246"/>
      <c r="DH14" s="246"/>
      <c r="DI14" s="246"/>
      <c r="DJ14" s="246"/>
      <c r="DK14" s="246"/>
      <c r="DL14" s="246"/>
      <c r="DM14" s="246"/>
      <c r="DN14" s="246"/>
      <c r="DO14" s="246"/>
      <c r="DP14" s="246"/>
      <c r="DQ14" s="246"/>
      <c r="DR14" s="246"/>
      <c r="DS14" s="246"/>
      <c r="DT14" s="246"/>
      <c r="DU14" s="246"/>
      <c r="DV14" s="246"/>
      <c r="DW14" s="246"/>
      <c r="DX14" s="246"/>
      <c r="DY14" s="246"/>
      <c r="DZ14" s="246"/>
      <c r="EA14" s="246"/>
      <c r="EB14" s="246"/>
      <c r="EC14" s="246"/>
      <c r="ED14" s="246"/>
      <c r="EE14" s="246"/>
      <c r="EF14" s="246"/>
      <c r="EG14" s="246"/>
    </row>
    <row r="15" spans="1:137" s="247" customFormat="1" ht="22.5" customHeight="1">
      <c r="A15" s="257"/>
      <c r="B15" s="257"/>
      <c r="C15" s="244" t="str">
        <f>IF(A15&lt;&gt;"",INDEX(CIDs!F:F,MATCH(AGÊNCIAS!A15,CIDs!E:E,0)),"")</f>
        <v/>
      </c>
      <c r="D15" s="256"/>
      <c r="E15" s="245"/>
      <c r="F15" s="253"/>
      <c r="G15" s="252" t="str">
        <f>IF(F15&lt;&gt;"",INDEX(CIDs!F:F,MATCH(AGÊNCIAS!F15,CIDs!E:E,0)),"")</f>
        <v/>
      </c>
      <c r="H15" s="25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6"/>
      <c r="CC15" s="246"/>
      <c r="CD15" s="246"/>
      <c r="CE15" s="246"/>
      <c r="CF15" s="246"/>
      <c r="CG15" s="246"/>
      <c r="CH15" s="246"/>
      <c r="CI15" s="246"/>
      <c r="CJ15" s="246"/>
      <c r="CK15" s="246"/>
      <c r="CL15" s="246"/>
      <c r="CM15" s="246"/>
      <c r="CN15" s="246"/>
      <c r="CO15" s="246"/>
      <c r="CP15" s="246"/>
      <c r="CQ15" s="246"/>
      <c r="CR15" s="246"/>
      <c r="CS15" s="246"/>
      <c r="CT15" s="246"/>
      <c r="CU15" s="246"/>
      <c r="CV15" s="246"/>
      <c r="CW15" s="246"/>
      <c r="CX15" s="246"/>
      <c r="CY15" s="246"/>
      <c r="CZ15" s="246"/>
      <c r="DA15" s="246"/>
      <c r="DB15" s="246"/>
      <c r="DC15" s="246"/>
      <c r="DD15" s="246"/>
      <c r="DE15" s="246"/>
      <c r="DF15" s="246"/>
      <c r="DG15" s="246"/>
      <c r="DH15" s="246"/>
      <c r="DI15" s="246"/>
      <c r="DJ15" s="246"/>
      <c r="DK15" s="246"/>
      <c r="DL15" s="246"/>
      <c r="DM15" s="246"/>
      <c r="DN15" s="246"/>
      <c r="DO15" s="246"/>
      <c r="DP15" s="246"/>
      <c r="DQ15" s="246"/>
      <c r="DR15" s="246"/>
      <c r="DS15" s="246"/>
      <c r="DT15" s="246"/>
      <c r="DU15" s="246"/>
      <c r="DV15" s="246"/>
      <c r="DW15" s="246"/>
      <c r="DX15" s="246"/>
      <c r="DY15" s="246"/>
      <c r="DZ15" s="246"/>
      <c r="EA15" s="246"/>
      <c r="EB15" s="246"/>
      <c r="EC15" s="246"/>
      <c r="ED15" s="246"/>
      <c r="EE15" s="246"/>
      <c r="EF15" s="246"/>
      <c r="EG15" s="246"/>
    </row>
    <row r="16" spans="1:137" s="247" customFormat="1" ht="22.5" customHeight="1">
      <c r="A16" s="257"/>
      <c r="B16" s="259"/>
      <c r="C16" s="244" t="str">
        <f>IF(A16&lt;&gt;"",INDEX(CIDs!F:F,MATCH(AGÊNCIAS!A16,CIDs!E:E,0)),"")</f>
        <v/>
      </c>
      <c r="D16" s="256"/>
      <c r="E16" s="245"/>
      <c r="F16" s="253"/>
      <c r="G16" s="252" t="str">
        <f>IF(F16&lt;&gt;"",INDEX(CIDs!F:F,MATCH(AGÊNCIAS!F16,CIDs!E:E,0)),"")</f>
        <v/>
      </c>
      <c r="H16" s="25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6"/>
      <c r="BC16" s="246"/>
      <c r="BD16" s="246"/>
      <c r="BE16" s="246"/>
      <c r="BF16" s="246"/>
      <c r="BG16" s="246"/>
      <c r="BH16" s="246"/>
      <c r="BI16" s="246"/>
      <c r="BJ16" s="246"/>
      <c r="BK16" s="246"/>
      <c r="BL16" s="246"/>
      <c r="BM16" s="246"/>
      <c r="BN16" s="246"/>
      <c r="BO16" s="246"/>
      <c r="BP16" s="246"/>
      <c r="BQ16" s="246"/>
      <c r="BR16" s="246"/>
      <c r="BS16" s="246"/>
      <c r="BT16" s="246"/>
      <c r="BU16" s="246"/>
      <c r="BV16" s="246"/>
      <c r="BW16" s="246"/>
      <c r="BX16" s="246"/>
      <c r="BY16" s="246"/>
      <c r="BZ16" s="246"/>
      <c r="CA16" s="246"/>
      <c r="CB16" s="246"/>
      <c r="CC16" s="246"/>
      <c r="CD16" s="246"/>
      <c r="CE16" s="246"/>
      <c r="CF16" s="246"/>
      <c r="CG16" s="246"/>
      <c r="CH16" s="246"/>
      <c r="CI16" s="246"/>
      <c r="CJ16" s="246"/>
      <c r="CK16" s="246"/>
      <c r="CL16" s="246"/>
      <c r="CM16" s="246"/>
      <c r="CN16" s="246"/>
      <c r="CO16" s="246"/>
      <c r="CP16" s="246"/>
      <c r="CQ16" s="246"/>
      <c r="CR16" s="246"/>
      <c r="CS16" s="246"/>
      <c r="CT16" s="246"/>
      <c r="CU16" s="246"/>
      <c r="CV16" s="246"/>
      <c r="CW16" s="246"/>
      <c r="CX16" s="246"/>
      <c r="CY16" s="246"/>
      <c r="CZ16" s="246"/>
      <c r="DA16" s="246"/>
      <c r="DB16" s="246"/>
      <c r="DC16" s="246"/>
      <c r="DD16" s="246"/>
      <c r="DE16" s="246"/>
      <c r="DF16" s="246"/>
      <c r="DG16" s="246"/>
      <c r="DH16" s="246"/>
      <c r="DI16" s="246"/>
      <c r="DJ16" s="246"/>
      <c r="DK16" s="246"/>
      <c r="DL16" s="246"/>
      <c r="DM16" s="246"/>
      <c r="DN16" s="246"/>
      <c r="DO16" s="246"/>
      <c r="DP16" s="246"/>
      <c r="DQ16" s="246"/>
      <c r="DR16" s="246"/>
      <c r="DS16" s="246"/>
      <c r="DT16" s="246"/>
      <c r="DU16" s="246"/>
      <c r="DV16" s="246"/>
      <c r="DW16" s="246"/>
      <c r="DX16" s="246"/>
      <c r="DY16" s="246"/>
      <c r="DZ16" s="246"/>
      <c r="EA16" s="246"/>
      <c r="EB16" s="246"/>
      <c r="EC16" s="246"/>
      <c r="ED16" s="246"/>
      <c r="EE16" s="246"/>
      <c r="EF16" s="246"/>
      <c r="EG16" s="246"/>
    </row>
    <row r="17" spans="1:137" s="247" customFormat="1" ht="22.5" customHeight="1">
      <c r="A17" s="257"/>
      <c r="B17" s="259"/>
      <c r="C17" s="244" t="str">
        <f>IF(A17&lt;&gt;"",INDEX(CIDs!F:F,MATCH(AGÊNCIAS!A17,CIDs!E:E,0)),"")</f>
        <v/>
      </c>
      <c r="D17" s="256"/>
      <c r="E17" s="245"/>
      <c r="F17" s="253"/>
      <c r="G17" s="252" t="str">
        <f>IF(F17&lt;&gt;"",INDEX(CIDs!F:F,MATCH(AGÊNCIAS!F17,CIDs!E:E,0)),"")</f>
        <v/>
      </c>
      <c r="H17" s="25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A17" s="246"/>
      <c r="BB17" s="246"/>
      <c r="BC17" s="246"/>
      <c r="BD17" s="246"/>
      <c r="BE17" s="246"/>
      <c r="BF17" s="246"/>
      <c r="BG17" s="246"/>
      <c r="BH17" s="246"/>
      <c r="BI17" s="246"/>
      <c r="BJ17" s="246"/>
      <c r="BK17" s="246"/>
      <c r="BL17" s="246"/>
      <c r="BM17" s="246"/>
      <c r="BN17" s="246"/>
      <c r="BO17" s="246"/>
      <c r="BP17" s="246"/>
      <c r="BQ17" s="246"/>
      <c r="BR17" s="246"/>
      <c r="BS17" s="246"/>
      <c r="BT17" s="246"/>
      <c r="BU17" s="246"/>
      <c r="BV17" s="246"/>
      <c r="BW17" s="246"/>
      <c r="BX17" s="246"/>
      <c r="BY17" s="246"/>
      <c r="BZ17" s="246"/>
      <c r="CA17" s="246"/>
      <c r="CB17" s="246"/>
      <c r="CC17" s="246"/>
      <c r="CD17" s="246"/>
      <c r="CE17" s="246"/>
      <c r="CF17" s="246"/>
      <c r="CG17" s="246"/>
      <c r="CH17" s="246"/>
      <c r="CI17" s="246"/>
      <c r="CJ17" s="246"/>
      <c r="CK17" s="246"/>
      <c r="CL17" s="246"/>
      <c r="CM17" s="246"/>
      <c r="CN17" s="246"/>
      <c r="CO17" s="246"/>
      <c r="CP17" s="246"/>
      <c r="CQ17" s="246"/>
      <c r="CR17" s="246"/>
      <c r="CS17" s="246"/>
      <c r="CT17" s="246"/>
      <c r="CU17" s="246"/>
      <c r="CV17" s="246"/>
      <c r="CW17" s="246"/>
      <c r="CX17" s="246"/>
      <c r="CY17" s="246"/>
      <c r="CZ17" s="246"/>
      <c r="DA17" s="246"/>
      <c r="DB17" s="246"/>
      <c r="DC17" s="246"/>
      <c r="DD17" s="246"/>
      <c r="DE17" s="246"/>
      <c r="DF17" s="246"/>
      <c r="DG17" s="246"/>
      <c r="DH17" s="246"/>
      <c r="DI17" s="246"/>
      <c r="DJ17" s="246"/>
      <c r="DK17" s="246"/>
      <c r="DL17" s="246"/>
      <c r="DM17" s="246"/>
      <c r="DN17" s="246"/>
      <c r="DO17" s="246"/>
      <c r="DP17" s="246"/>
      <c r="DQ17" s="246"/>
      <c r="DR17" s="246"/>
      <c r="DS17" s="246"/>
      <c r="DT17" s="246"/>
      <c r="DU17" s="246"/>
      <c r="DV17" s="246"/>
      <c r="DW17" s="246"/>
      <c r="DX17" s="246"/>
      <c r="DY17" s="246"/>
      <c r="DZ17" s="246"/>
      <c r="EA17" s="246"/>
      <c r="EB17" s="246"/>
      <c r="EC17" s="246"/>
      <c r="ED17" s="246"/>
      <c r="EE17" s="246"/>
      <c r="EF17" s="246"/>
      <c r="EG17" s="246"/>
    </row>
    <row r="18" spans="1:137" s="247" customFormat="1" ht="22.5" customHeight="1">
      <c r="A18" s="257"/>
      <c r="B18" s="259"/>
      <c r="C18" s="244" t="str">
        <f>IF(A18&lt;&gt;"",INDEX(CIDs!F:F,MATCH(AGÊNCIAS!A18,CIDs!E:E,0)),"")</f>
        <v/>
      </c>
      <c r="D18" s="256"/>
      <c r="E18" s="245"/>
      <c r="F18" s="254"/>
      <c r="G18" s="252" t="str">
        <f>IF(F18&lt;&gt;"",INDEX(CIDs!F:F,MATCH(AGÊNCIAS!F18,CIDs!E:E,0)),"")</f>
        <v/>
      </c>
      <c r="H18" s="25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6"/>
      <c r="CJ18" s="246"/>
      <c r="CK18" s="246"/>
      <c r="CL18" s="246"/>
      <c r="CM18" s="246"/>
      <c r="CN18" s="246"/>
      <c r="CO18" s="246"/>
      <c r="CP18" s="246"/>
      <c r="CQ18" s="246"/>
      <c r="CR18" s="246"/>
      <c r="CS18" s="246"/>
      <c r="CT18" s="246"/>
      <c r="CU18" s="246"/>
      <c r="CV18" s="246"/>
      <c r="CW18" s="246"/>
      <c r="CX18" s="246"/>
      <c r="CY18" s="246"/>
      <c r="CZ18" s="246"/>
      <c r="DA18" s="246"/>
      <c r="DB18" s="246"/>
      <c r="DC18" s="246"/>
      <c r="DD18" s="246"/>
      <c r="DE18" s="246"/>
      <c r="DF18" s="246"/>
      <c r="DG18" s="246"/>
      <c r="DH18" s="246"/>
      <c r="DI18" s="246"/>
      <c r="DJ18" s="246"/>
      <c r="DK18" s="246"/>
      <c r="DL18" s="246"/>
      <c r="DM18" s="246"/>
      <c r="DN18" s="246"/>
      <c r="DO18" s="246"/>
      <c r="DP18" s="246"/>
      <c r="DQ18" s="246"/>
      <c r="DR18" s="246"/>
      <c r="DS18" s="246"/>
      <c r="DT18" s="246"/>
      <c r="DU18" s="246"/>
      <c r="DV18" s="246"/>
      <c r="DW18" s="246"/>
      <c r="DX18" s="246"/>
      <c r="DY18" s="246"/>
      <c r="DZ18" s="246"/>
      <c r="EA18" s="246"/>
      <c r="EB18" s="246"/>
      <c r="EC18" s="246"/>
      <c r="ED18" s="246"/>
      <c r="EE18" s="246"/>
      <c r="EF18" s="246"/>
      <c r="EG18" s="246"/>
    </row>
    <row r="19" spans="1:137" s="247" customFormat="1" ht="22.5" customHeight="1">
      <c r="A19" s="257"/>
      <c r="B19" s="259"/>
      <c r="C19" s="244" t="str">
        <f>IF(A19&lt;&gt;"",INDEX(CIDs!F:F,MATCH(AGÊNCIAS!A19,CIDs!E:E,0)),"")</f>
        <v/>
      </c>
      <c r="D19" s="256"/>
      <c r="E19" s="245"/>
      <c r="F19" s="255"/>
      <c r="G19" s="252" t="str">
        <f>IF(F19&lt;&gt;"",INDEX(CIDs!F:F,MATCH(AGÊNCIAS!F19,CIDs!E:E,0)),"")</f>
        <v/>
      </c>
      <c r="H19" s="25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246"/>
      <c r="BI19" s="246"/>
      <c r="BJ19" s="246"/>
      <c r="BK19" s="246"/>
      <c r="BL19" s="246"/>
      <c r="BM19" s="246"/>
      <c r="BN19" s="246"/>
      <c r="BO19" s="246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6"/>
      <c r="CM19" s="246"/>
      <c r="CN19" s="246"/>
      <c r="CO19" s="246"/>
      <c r="CP19" s="246"/>
      <c r="CQ19" s="246"/>
      <c r="CR19" s="246"/>
      <c r="CS19" s="246"/>
      <c r="CT19" s="246"/>
      <c r="CU19" s="246"/>
      <c r="CV19" s="246"/>
      <c r="CW19" s="246"/>
      <c r="CX19" s="246"/>
      <c r="CY19" s="246"/>
      <c r="CZ19" s="246"/>
      <c r="DA19" s="246"/>
      <c r="DB19" s="246"/>
      <c r="DC19" s="246"/>
      <c r="DD19" s="246"/>
      <c r="DE19" s="246"/>
      <c r="DF19" s="246"/>
      <c r="DG19" s="246"/>
      <c r="DH19" s="246"/>
      <c r="DI19" s="246"/>
      <c r="DJ19" s="246"/>
      <c r="DK19" s="246"/>
      <c r="DL19" s="246"/>
      <c r="DM19" s="246"/>
      <c r="DN19" s="246"/>
      <c r="DO19" s="246"/>
      <c r="DP19" s="246"/>
      <c r="DQ19" s="246"/>
      <c r="DR19" s="246"/>
      <c r="DS19" s="246"/>
      <c r="DT19" s="246"/>
      <c r="DU19" s="246"/>
      <c r="DV19" s="246"/>
      <c r="DW19" s="246"/>
      <c r="DX19" s="246"/>
      <c r="DY19" s="246"/>
      <c r="DZ19" s="246"/>
      <c r="EA19" s="246"/>
      <c r="EB19" s="246"/>
      <c r="EC19" s="246"/>
      <c r="ED19" s="246"/>
      <c r="EE19" s="246"/>
      <c r="EF19" s="246"/>
      <c r="EG19" s="246"/>
    </row>
    <row r="20" spans="1:137" s="247" customFormat="1" ht="22.5" customHeight="1">
      <c r="A20" s="257"/>
      <c r="B20" s="259"/>
      <c r="C20" s="244" t="str">
        <f>IF(A20&lt;&gt;"",INDEX(CIDs!F:F,MATCH(AGÊNCIAS!A20,CIDs!E:E,0)),"")</f>
        <v/>
      </c>
      <c r="D20" s="256"/>
      <c r="E20" s="245"/>
      <c r="F20" s="255"/>
      <c r="G20" s="252" t="str">
        <f>IF(F20&lt;&gt;"",INDEX(CIDs!F:F,MATCH(AGÊNCIAS!F20,CIDs!E:E,0)),"")</f>
        <v/>
      </c>
      <c r="H20" s="25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6"/>
      <c r="BA20" s="246"/>
      <c r="BB20" s="246"/>
      <c r="BC20" s="246"/>
      <c r="BD20" s="246"/>
      <c r="BE20" s="246"/>
      <c r="BF20" s="246"/>
      <c r="BG20" s="246"/>
      <c r="BH20" s="246"/>
      <c r="BI20" s="246"/>
      <c r="BJ20" s="246"/>
      <c r="BK20" s="246"/>
      <c r="BL20" s="246"/>
      <c r="BM20" s="246"/>
      <c r="BN20" s="246"/>
      <c r="BO20" s="246"/>
      <c r="BP20" s="246"/>
      <c r="BQ20" s="246"/>
      <c r="BR20" s="246"/>
      <c r="BS20" s="246"/>
      <c r="BT20" s="246"/>
      <c r="BU20" s="246"/>
      <c r="BV20" s="246"/>
      <c r="BW20" s="246"/>
      <c r="BX20" s="246"/>
      <c r="BY20" s="246"/>
      <c r="BZ20" s="246"/>
      <c r="CA20" s="246"/>
      <c r="CB20" s="246"/>
      <c r="CC20" s="246"/>
      <c r="CD20" s="246"/>
      <c r="CE20" s="246"/>
      <c r="CF20" s="246"/>
      <c r="CG20" s="246"/>
      <c r="CH20" s="246"/>
      <c r="CI20" s="246"/>
      <c r="CJ20" s="246"/>
      <c r="CK20" s="246"/>
      <c r="CL20" s="246"/>
      <c r="CM20" s="246"/>
      <c r="CN20" s="246"/>
      <c r="CO20" s="246"/>
      <c r="CP20" s="246"/>
      <c r="CQ20" s="246"/>
      <c r="CR20" s="246"/>
      <c r="CS20" s="246"/>
      <c r="CT20" s="246"/>
      <c r="CU20" s="246"/>
      <c r="CV20" s="246"/>
      <c r="CW20" s="246"/>
      <c r="CX20" s="246"/>
      <c r="CY20" s="246"/>
      <c r="CZ20" s="246"/>
      <c r="DA20" s="246"/>
      <c r="DB20" s="246"/>
      <c r="DC20" s="246"/>
      <c r="DD20" s="246"/>
      <c r="DE20" s="246"/>
      <c r="DF20" s="246"/>
      <c r="DG20" s="246"/>
      <c r="DH20" s="246"/>
      <c r="DI20" s="246"/>
      <c r="DJ20" s="246"/>
      <c r="DK20" s="246"/>
      <c r="DL20" s="246"/>
      <c r="DM20" s="246"/>
      <c r="DN20" s="246"/>
      <c r="DO20" s="246"/>
      <c r="DP20" s="246"/>
      <c r="DQ20" s="246"/>
      <c r="DR20" s="246"/>
      <c r="DS20" s="246"/>
      <c r="DT20" s="246"/>
      <c r="DU20" s="246"/>
      <c r="DV20" s="246"/>
      <c r="DW20" s="246"/>
      <c r="DX20" s="246"/>
      <c r="DY20" s="246"/>
      <c r="DZ20" s="246"/>
      <c r="EA20" s="246"/>
      <c r="EB20" s="246"/>
      <c r="EC20" s="246"/>
      <c r="ED20" s="246"/>
      <c r="EE20" s="246"/>
      <c r="EF20" s="246"/>
      <c r="EG20" s="246"/>
    </row>
    <row r="21" spans="1:137" s="247" customFormat="1" ht="22.5" customHeight="1">
      <c r="A21" s="257"/>
      <c r="B21" s="259"/>
      <c r="C21" s="244" t="str">
        <f>IF(A21&lt;&gt;"",INDEX(CIDs!F:F,MATCH(AGÊNCIAS!A21,CIDs!E:E,0)),"")</f>
        <v/>
      </c>
      <c r="D21" s="256"/>
      <c r="E21" s="245"/>
      <c r="F21" s="255"/>
      <c r="G21" s="252" t="str">
        <f>IF(F21&lt;&gt;"",INDEX(CIDs!F:F,MATCH(AGÊNCIAS!F21,CIDs!E:E,0)),"")</f>
        <v/>
      </c>
      <c r="H21" s="25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  <c r="BA21" s="246"/>
      <c r="BB21" s="246"/>
      <c r="BC21" s="246"/>
      <c r="BD21" s="246"/>
      <c r="BE21" s="246"/>
      <c r="BF21" s="246"/>
      <c r="BG21" s="246"/>
      <c r="BH21" s="246"/>
      <c r="BI21" s="246"/>
      <c r="BJ21" s="246"/>
      <c r="BK21" s="246"/>
      <c r="BL21" s="246"/>
      <c r="BM21" s="246"/>
      <c r="BN21" s="246"/>
      <c r="BO21" s="246"/>
      <c r="BP21" s="246"/>
      <c r="BQ21" s="246"/>
      <c r="BR21" s="246"/>
      <c r="BS21" s="246"/>
      <c r="BT21" s="246"/>
      <c r="BU21" s="246"/>
      <c r="BV21" s="246"/>
      <c r="BW21" s="246"/>
      <c r="BX21" s="246"/>
      <c r="BY21" s="246"/>
      <c r="BZ21" s="246"/>
      <c r="CA21" s="246"/>
      <c r="CB21" s="246"/>
      <c r="CC21" s="246"/>
      <c r="CD21" s="246"/>
      <c r="CE21" s="246"/>
      <c r="CF21" s="246"/>
      <c r="CG21" s="246"/>
      <c r="CH21" s="246"/>
      <c r="CI21" s="246"/>
      <c r="CJ21" s="246"/>
      <c r="CK21" s="246"/>
      <c r="CL21" s="246"/>
      <c r="CM21" s="246"/>
      <c r="CN21" s="246"/>
      <c r="CO21" s="246"/>
      <c r="CP21" s="246"/>
      <c r="CQ21" s="246"/>
      <c r="CR21" s="246"/>
      <c r="CS21" s="246"/>
      <c r="CT21" s="246"/>
      <c r="CU21" s="246"/>
      <c r="CV21" s="246"/>
      <c r="CW21" s="246"/>
      <c r="CX21" s="246"/>
      <c r="CY21" s="246"/>
      <c r="CZ21" s="246"/>
      <c r="DA21" s="246"/>
      <c r="DB21" s="246"/>
      <c r="DC21" s="246"/>
      <c r="DD21" s="246"/>
      <c r="DE21" s="246"/>
      <c r="DF21" s="246"/>
      <c r="DG21" s="246"/>
      <c r="DH21" s="246"/>
      <c r="DI21" s="246"/>
      <c r="DJ21" s="246"/>
      <c r="DK21" s="246"/>
      <c r="DL21" s="246"/>
      <c r="DM21" s="246"/>
      <c r="DN21" s="246"/>
      <c r="DO21" s="246"/>
      <c r="DP21" s="246"/>
      <c r="DQ21" s="246"/>
      <c r="DR21" s="246"/>
      <c r="DS21" s="246"/>
      <c r="DT21" s="246"/>
      <c r="DU21" s="246"/>
      <c r="DV21" s="246"/>
      <c r="DW21" s="246"/>
      <c r="DX21" s="246"/>
      <c r="DY21" s="246"/>
      <c r="DZ21" s="246"/>
      <c r="EA21" s="246"/>
      <c r="EB21" s="246"/>
      <c r="EC21" s="246"/>
      <c r="ED21" s="246"/>
      <c r="EE21" s="246"/>
      <c r="EF21" s="246"/>
      <c r="EG21" s="246"/>
    </row>
    <row r="22" spans="1:137" s="247" customFormat="1" ht="22.5" customHeight="1">
      <c r="A22" s="257"/>
      <c r="B22" s="259"/>
      <c r="C22" s="244" t="str">
        <f>IF(A22&lt;&gt;"",INDEX(CIDs!F:F,MATCH(AGÊNCIAS!A22,CIDs!E:E,0)),"")</f>
        <v/>
      </c>
      <c r="D22" s="256"/>
      <c r="E22" s="245"/>
      <c r="F22" s="255"/>
      <c r="G22" s="252" t="str">
        <f>IF(F22&lt;&gt;"",INDEX(CIDs!F:F,MATCH(AGÊNCIAS!F22,CIDs!E:E,0)),"")</f>
        <v/>
      </c>
      <c r="H22" s="25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</row>
    <row r="23" spans="1:137" s="247" customFormat="1" ht="22.5" customHeight="1">
      <c r="A23" s="257"/>
      <c r="B23" s="259"/>
      <c r="C23" s="244" t="str">
        <f>IF(A23&lt;&gt;"",INDEX(CIDs!F:F,MATCH(AGÊNCIAS!A23,CIDs!E:E,0)),"")</f>
        <v/>
      </c>
      <c r="D23" s="256"/>
      <c r="E23" s="245"/>
      <c r="F23" s="255"/>
      <c r="G23" s="252" t="str">
        <f>IF(F23&lt;&gt;"",INDEX(CIDs!F:F,MATCH(AGÊNCIAS!F23,CIDs!E:E,0)),"")</f>
        <v/>
      </c>
      <c r="H23" s="25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246"/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6"/>
      <c r="BQ23" s="246"/>
      <c r="BR23" s="246"/>
      <c r="BS23" s="246"/>
      <c r="BT23" s="246"/>
      <c r="BU23" s="246"/>
      <c r="BV23" s="246"/>
      <c r="BW23" s="246"/>
      <c r="BX23" s="246"/>
      <c r="BY23" s="246"/>
      <c r="BZ23" s="246"/>
      <c r="CA23" s="246"/>
      <c r="CB23" s="246"/>
      <c r="CC23" s="246"/>
      <c r="CD23" s="246"/>
      <c r="CE23" s="246"/>
      <c r="CF23" s="246"/>
      <c r="CG23" s="246"/>
      <c r="CH23" s="246"/>
      <c r="CI23" s="246"/>
      <c r="CJ23" s="246"/>
      <c r="CK23" s="246"/>
      <c r="CL23" s="246"/>
      <c r="CM23" s="246"/>
      <c r="CN23" s="246"/>
      <c r="CO23" s="246"/>
      <c r="CP23" s="246"/>
      <c r="CQ23" s="246"/>
      <c r="CR23" s="246"/>
      <c r="CS23" s="246"/>
      <c r="CT23" s="246"/>
      <c r="CU23" s="246"/>
      <c r="CV23" s="246"/>
      <c r="CW23" s="246"/>
      <c r="CX23" s="246"/>
      <c r="CY23" s="246"/>
      <c r="CZ23" s="246"/>
      <c r="DA23" s="246"/>
      <c r="DB23" s="246"/>
      <c r="DC23" s="246"/>
      <c r="DD23" s="246"/>
      <c r="DE23" s="246"/>
      <c r="DF23" s="246"/>
      <c r="DG23" s="246"/>
      <c r="DH23" s="246"/>
      <c r="DI23" s="246"/>
      <c r="DJ23" s="246"/>
      <c r="DK23" s="246"/>
      <c r="DL23" s="246"/>
      <c r="DM23" s="246"/>
      <c r="DN23" s="246"/>
      <c r="DO23" s="246"/>
      <c r="DP23" s="246"/>
      <c r="DQ23" s="246"/>
      <c r="DR23" s="246"/>
      <c r="DS23" s="246"/>
      <c r="DT23" s="246"/>
      <c r="DU23" s="246"/>
      <c r="DV23" s="246"/>
      <c r="DW23" s="246"/>
      <c r="DX23" s="246"/>
      <c r="DY23" s="246"/>
      <c r="DZ23" s="246"/>
      <c r="EA23" s="246"/>
      <c r="EB23" s="246"/>
      <c r="EC23" s="246"/>
      <c r="ED23" s="246"/>
      <c r="EE23" s="246"/>
      <c r="EF23" s="246"/>
      <c r="EG23" s="246"/>
    </row>
    <row r="24" spans="1:137" s="247" customFormat="1" ht="22.5" customHeight="1">
      <c r="A24" s="257"/>
      <c r="B24" s="259"/>
      <c r="C24" s="244" t="str">
        <f>IF(A24&lt;&gt;"",INDEX(CIDs!F:F,MATCH(AGÊNCIAS!A24,CIDs!E:E,0)),"")</f>
        <v/>
      </c>
      <c r="D24" s="256"/>
      <c r="E24" s="245"/>
      <c r="F24" s="255"/>
      <c r="G24" s="252" t="str">
        <f>IF(F24&lt;&gt;"",INDEX(CIDs!F:F,MATCH(AGÊNCIAS!F24,CIDs!E:E,0)),"")</f>
        <v/>
      </c>
      <c r="H24" s="25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6"/>
      <c r="AV24" s="246"/>
      <c r="AW24" s="246"/>
      <c r="AX24" s="246"/>
      <c r="AY24" s="246"/>
      <c r="AZ24" s="246"/>
      <c r="BA24" s="246"/>
      <c r="BB24" s="246"/>
      <c r="BC24" s="246"/>
      <c r="BD24" s="246"/>
      <c r="BE24" s="246"/>
      <c r="BF24" s="246"/>
      <c r="BG24" s="246"/>
      <c r="BH24" s="246"/>
      <c r="BI24" s="246"/>
      <c r="BJ24" s="246"/>
      <c r="BK24" s="246"/>
      <c r="BL24" s="246"/>
      <c r="BM24" s="246"/>
      <c r="BN24" s="246"/>
      <c r="BO24" s="246"/>
      <c r="BP24" s="246"/>
      <c r="BQ24" s="246"/>
      <c r="BR24" s="246"/>
      <c r="BS24" s="246"/>
      <c r="BT24" s="246"/>
      <c r="BU24" s="246"/>
      <c r="BV24" s="246"/>
      <c r="BW24" s="246"/>
      <c r="BX24" s="246"/>
      <c r="BY24" s="246"/>
      <c r="BZ24" s="246"/>
      <c r="CA24" s="246"/>
      <c r="CB24" s="246"/>
      <c r="CC24" s="246"/>
      <c r="CD24" s="246"/>
      <c r="CE24" s="246"/>
      <c r="CF24" s="246"/>
      <c r="CG24" s="246"/>
      <c r="CH24" s="246"/>
      <c r="CI24" s="246"/>
      <c r="CJ24" s="246"/>
      <c r="CK24" s="246"/>
      <c r="CL24" s="246"/>
      <c r="CM24" s="246"/>
      <c r="CN24" s="246"/>
      <c r="CO24" s="246"/>
      <c r="CP24" s="246"/>
      <c r="CQ24" s="246"/>
      <c r="CR24" s="246"/>
      <c r="CS24" s="246"/>
      <c r="CT24" s="246"/>
      <c r="CU24" s="246"/>
      <c r="CV24" s="246"/>
      <c r="CW24" s="246"/>
      <c r="CX24" s="246"/>
      <c r="CY24" s="246"/>
      <c r="CZ24" s="246"/>
      <c r="DA24" s="246"/>
      <c r="DB24" s="246"/>
      <c r="DC24" s="246"/>
      <c r="DD24" s="246"/>
      <c r="DE24" s="246"/>
      <c r="DF24" s="246"/>
      <c r="DG24" s="246"/>
      <c r="DH24" s="246"/>
      <c r="DI24" s="246"/>
      <c r="DJ24" s="246"/>
      <c r="DK24" s="246"/>
      <c r="DL24" s="246"/>
      <c r="DM24" s="246"/>
      <c r="DN24" s="246"/>
      <c r="DO24" s="246"/>
      <c r="DP24" s="246"/>
      <c r="DQ24" s="246"/>
      <c r="DR24" s="246"/>
      <c r="DS24" s="246"/>
      <c r="DT24" s="246"/>
      <c r="DU24" s="246"/>
      <c r="DV24" s="246"/>
      <c r="DW24" s="246"/>
      <c r="DX24" s="246"/>
      <c r="DY24" s="246"/>
      <c r="DZ24" s="246"/>
      <c r="EA24" s="246"/>
      <c r="EB24" s="246"/>
      <c r="EC24" s="246"/>
      <c r="ED24" s="246"/>
      <c r="EE24" s="246"/>
      <c r="EF24" s="246"/>
      <c r="EG24" s="246"/>
    </row>
    <row r="25" spans="1:137" s="247" customFormat="1" ht="22.5" customHeight="1">
      <c r="A25" s="257"/>
      <c r="B25" s="259"/>
      <c r="C25" s="244" t="str">
        <f>IF(A25&lt;&gt;"",INDEX(CIDs!F:F,MATCH(AGÊNCIAS!A25,CIDs!E:E,0)),"")</f>
        <v/>
      </c>
      <c r="D25" s="256"/>
      <c r="E25" s="245"/>
      <c r="F25" s="255"/>
      <c r="G25" s="252" t="str">
        <f>IF(F25&lt;&gt;"",INDEX(CIDs!F:F,MATCH(AGÊNCIAS!F25,CIDs!E:E,0)),"")</f>
        <v/>
      </c>
      <c r="H25" s="25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  <c r="BP25" s="246"/>
      <c r="BQ25" s="246"/>
      <c r="BR25" s="246"/>
      <c r="BS25" s="246"/>
      <c r="BT25" s="246"/>
      <c r="BU25" s="246"/>
      <c r="BV25" s="246"/>
      <c r="BW25" s="246"/>
      <c r="BX25" s="246"/>
      <c r="BY25" s="246"/>
      <c r="BZ25" s="246"/>
      <c r="CA25" s="246"/>
      <c r="CB25" s="246"/>
      <c r="CC25" s="246"/>
      <c r="CD25" s="246"/>
      <c r="CE25" s="246"/>
      <c r="CF25" s="246"/>
      <c r="CG25" s="246"/>
      <c r="CH25" s="246"/>
      <c r="CI25" s="246"/>
      <c r="CJ25" s="246"/>
      <c r="CK25" s="246"/>
      <c r="CL25" s="246"/>
      <c r="CM25" s="246"/>
      <c r="CN25" s="246"/>
      <c r="CO25" s="246"/>
      <c r="CP25" s="246"/>
      <c r="CQ25" s="246"/>
      <c r="CR25" s="246"/>
      <c r="CS25" s="246"/>
      <c r="CT25" s="246"/>
      <c r="CU25" s="246"/>
      <c r="CV25" s="246"/>
      <c r="CW25" s="246"/>
      <c r="CX25" s="246"/>
      <c r="CY25" s="246"/>
      <c r="CZ25" s="246"/>
      <c r="DA25" s="246"/>
      <c r="DB25" s="246"/>
      <c r="DC25" s="246"/>
      <c r="DD25" s="246"/>
      <c r="DE25" s="246"/>
      <c r="DF25" s="246"/>
      <c r="DG25" s="246"/>
      <c r="DH25" s="246"/>
      <c r="DI25" s="246"/>
      <c r="DJ25" s="246"/>
      <c r="DK25" s="246"/>
      <c r="DL25" s="246"/>
      <c r="DM25" s="246"/>
      <c r="DN25" s="246"/>
      <c r="DO25" s="246"/>
      <c r="DP25" s="246"/>
      <c r="DQ25" s="246"/>
      <c r="DR25" s="246"/>
      <c r="DS25" s="246"/>
      <c r="DT25" s="246"/>
      <c r="DU25" s="246"/>
      <c r="DV25" s="246"/>
      <c r="DW25" s="246"/>
      <c r="DX25" s="246"/>
      <c r="DY25" s="246"/>
      <c r="DZ25" s="246"/>
      <c r="EA25" s="246"/>
      <c r="EB25" s="246"/>
      <c r="EC25" s="246"/>
      <c r="ED25" s="246"/>
      <c r="EE25" s="246"/>
      <c r="EF25" s="246"/>
      <c r="EG25" s="246"/>
    </row>
    <row r="26" spans="1:137" s="247" customFormat="1" ht="22.5" customHeight="1">
      <c r="A26" s="257"/>
      <c r="B26" s="259"/>
      <c r="C26" s="244" t="str">
        <f>IF(A26&lt;&gt;"",INDEX(CIDs!F:F,MATCH(AGÊNCIAS!A26,CIDs!E:E,0)),"")</f>
        <v/>
      </c>
      <c r="D26" s="256"/>
      <c r="E26" s="245"/>
      <c r="F26" s="255"/>
      <c r="G26" s="252" t="str">
        <f>IF(F26&lt;&gt;"",INDEX(CIDs!F:F,MATCH(AGÊNCIAS!F26,CIDs!E:E,0)),"")</f>
        <v/>
      </c>
      <c r="H26" s="25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6"/>
      <c r="BX26" s="246"/>
      <c r="BY26" s="246"/>
      <c r="BZ26" s="246"/>
      <c r="CA26" s="246"/>
      <c r="CB26" s="246"/>
      <c r="CC26" s="246"/>
      <c r="CD26" s="246"/>
      <c r="CE26" s="246"/>
      <c r="CF26" s="246"/>
      <c r="CG26" s="246"/>
      <c r="CH26" s="246"/>
      <c r="CI26" s="246"/>
      <c r="CJ26" s="246"/>
      <c r="CK26" s="246"/>
      <c r="CL26" s="246"/>
      <c r="CM26" s="246"/>
      <c r="CN26" s="246"/>
      <c r="CO26" s="246"/>
      <c r="CP26" s="246"/>
      <c r="CQ26" s="246"/>
      <c r="CR26" s="246"/>
      <c r="CS26" s="246"/>
      <c r="CT26" s="246"/>
      <c r="CU26" s="246"/>
      <c r="CV26" s="246"/>
      <c r="CW26" s="246"/>
      <c r="CX26" s="246"/>
      <c r="CY26" s="246"/>
      <c r="CZ26" s="246"/>
      <c r="DA26" s="246"/>
      <c r="DB26" s="246"/>
      <c r="DC26" s="246"/>
      <c r="DD26" s="246"/>
      <c r="DE26" s="246"/>
      <c r="DF26" s="246"/>
      <c r="DG26" s="246"/>
      <c r="DH26" s="246"/>
      <c r="DI26" s="246"/>
      <c r="DJ26" s="246"/>
      <c r="DK26" s="246"/>
      <c r="DL26" s="246"/>
      <c r="DM26" s="246"/>
      <c r="DN26" s="246"/>
      <c r="DO26" s="246"/>
      <c r="DP26" s="246"/>
      <c r="DQ26" s="246"/>
      <c r="DR26" s="246"/>
      <c r="DS26" s="246"/>
      <c r="DT26" s="246"/>
      <c r="DU26" s="246"/>
      <c r="DV26" s="246"/>
      <c r="DW26" s="246"/>
      <c r="DX26" s="246"/>
      <c r="DY26" s="246"/>
      <c r="DZ26" s="246"/>
      <c r="EA26" s="246"/>
      <c r="EB26" s="246"/>
      <c r="EC26" s="246"/>
      <c r="ED26" s="246"/>
      <c r="EE26" s="246"/>
      <c r="EF26" s="246"/>
      <c r="EG26" s="246"/>
    </row>
    <row r="27" spans="1:137" s="247" customFormat="1" ht="22.5" customHeight="1">
      <c r="A27" s="257"/>
      <c r="B27" s="259"/>
      <c r="C27" s="244" t="str">
        <f>IF(A27&lt;&gt;"",INDEX(CIDs!F:F,MATCH(AGÊNCIAS!A27,CIDs!E:E,0)),"")</f>
        <v/>
      </c>
      <c r="D27" s="256"/>
      <c r="E27" s="245"/>
      <c r="F27" s="255"/>
      <c r="G27" s="252" t="str">
        <f>IF(F27&lt;&gt;"",INDEX(CIDs!F:F,MATCH(AGÊNCIAS!F27,CIDs!E:E,0)),"")</f>
        <v/>
      </c>
      <c r="H27" s="25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6"/>
      <c r="BR27" s="246"/>
      <c r="BS27" s="246"/>
      <c r="BT27" s="246"/>
      <c r="BU27" s="246"/>
      <c r="BV27" s="246"/>
      <c r="BW27" s="246"/>
      <c r="BX27" s="246"/>
      <c r="BY27" s="246"/>
      <c r="BZ27" s="246"/>
      <c r="CA27" s="246"/>
      <c r="CB27" s="246"/>
      <c r="CC27" s="246"/>
      <c r="CD27" s="246"/>
      <c r="CE27" s="246"/>
      <c r="CF27" s="246"/>
      <c r="CG27" s="246"/>
      <c r="CH27" s="246"/>
      <c r="CI27" s="246"/>
      <c r="CJ27" s="246"/>
      <c r="CK27" s="246"/>
      <c r="CL27" s="246"/>
      <c r="CM27" s="246"/>
      <c r="CN27" s="246"/>
      <c r="CO27" s="246"/>
      <c r="CP27" s="246"/>
      <c r="CQ27" s="246"/>
      <c r="CR27" s="246"/>
      <c r="CS27" s="246"/>
      <c r="CT27" s="246"/>
      <c r="CU27" s="246"/>
      <c r="CV27" s="246"/>
      <c r="CW27" s="246"/>
      <c r="CX27" s="246"/>
      <c r="CY27" s="246"/>
      <c r="CZ27" s="246"/>
      <c r="DA27" s="246"/>
      <c r="DB27" s="246"/>
      <c r="DC27" s="246"/>
      <c r="DD27" s="246"/>
      <c r="DE27" s="246"/>
      <c r="DF27" s="246"/>
      <c r="DG27" s="246"/>
      <c r="DH27" s="246"/>
      <c r="DI27" s="246"/>
      <c r="DJ27" s="246"/>
      <c r="DK27" s="246"/>
      <c r="DL27" s="246"/>
      <c r="DM27" s="246"/>
      <c r="DN27" s="246"/>
      <c r="DO27" s="246"/>
      <c r="DP27" s="246"/>
      <c r="DQ27" s="246"/>
      <c r="DR27" s="246"/>
      <c r="DS27" s="246"/>
      <c r="DT27" s="246"/>
      <c r="DU27" s="246"/>
      <c r="DV27" s="246"/>
      <c r="DW27" s="246"/>
      <c r="DX27" s="246"/>
      <c r="DY27" s="246"/>
      <c r="DZ27" s="246"/>
      <c r="EA27" s="246"/>
      <c r="EB27" s="246"/>
      <c r="EC27" s="246"/>
      <c r="ED27" s="246"/>
      <c r="EE27" s="246"/>
      <c r="EF27" s="246"/>
      <c r="EG27" s="246"/>
    </row>
    <row r="28" spans="1:137" s="247" customFormat="1" ht="22.5" customHeight="1">
      <c r="A28" s="257"/>
      <c r="B28" s="259"/>
      <c r="C28" s="244" t="str">
        <f>IF(A28&lt;&gt;"",INDEX(CIDs!F:F,MATCH(AGÊNCIAS!A28,CIDs!E:E,0)),"")</f>
        <v/>
      </c>
      <c r="D28" s="256"/>
      <c r="E28" s="245"/>
      <c r="F28" s="255"/>
      <c r="G28" s="252" t="str">
        <f>IF(F28&lt;&gt;"",INDEX(CIDs!F:F,MATCH(AGÊNCIAS!F28,CIDs!E:E,0)),"")</f>
        <v/>
      </c>
      <c r="H28" s="25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246"/>
      <c r="AU28" s="246"/>
      <c r="AV28" s="246"/>
      <c r="AW28" s="246"/>
      <c r="AX28" s="246"/>
      <c r="AY28" s="246"/>
      <c r="AZ28" s="246"/>
      <c r="BA28" s="246"/>
      <c r="BB28" s="246"/>
      <c r="BC28" s="246"/>
      <c r="BD28" s="246"/>
      <c r="BE28" s="246"/>
      <c r="BF28" s="246"/>
      <c r="BG28" s="246"/>
      <c r="BH28" s="246"/>
      <c r="BI28" s="246"/>
      <c r="BJ28" s="246"/>
      <c r="BK28" s="246"/>
      <c r="BL28" s="246"/>
      <c r="BM28" s="246"/>
      <c r="BN28" s="246"/>
      <c r="BO28" s="246"/>
      <c r="BP28" s="246"/>
      <c r="BQ28" s="246"/>
      <c r="BR28" s="246"/>
      <c r="BS28" s="246"/>
      <c r="BT28" s="246"/>
      <c r="BU28" s="246"/>
      <c r="BV28" s="246"/>
      <c r="BW28" s="246"/>
      <c r="BX28" s="246"/>
      <c r="BY28" s="246"/>
      <c r="BZ28" s="246"/>
      <c r="CA28" s="246"/>
      <c r="CB28" s="246"/>
      <c r="CC28" s="246"/>
      <c r="CD28" s="246"/>
      <c r="CE28" s="246"/>
      <c r="CF28" s="246"/>
      <c r="CG28" s="246"/>
      <c r="CH28" s="246"/>
      <c r="CI28" s="246"/>
      <c r="CJ28" s="246"/>
      <c r="CK28" s="246"/>
      <c r="CL28" s="246"/>
      <c r="CM28" s="246"/>
      <c r="CN28" s="246"/>
      <c r="CO28" s="246"/>
      <c r="CP28" s="246"/>
      <c r="CQ28" s="246"/>
      <c r="CR28" s="246"/>
      <c r="CS28" s="246"/>
      <c r="CT28" s="246"/>
      <c r="CU28" s="246"/>
      <c r="CV28" s="246"/>
      <c r="CW28" s="246"/>
      <c r="CX28" s="246"/>
      <c r="CY28" s="246"/>
      <c r="CZ28" s="246"/>
      <c r="DA28" s="246"/>
      <c r="DB28" s="246"/>
      <c r="DC28" s="246"/>
      <c r="DD28" s="246"/>
      <c r="DE28" s="246"/>
      <c r="DF28" s="246"/>
      <c r="DG28" s="246"/>
      <c r="DH28" s="246"/>
      <c r="DI28" s="246"/>
      <c r="DJ28" s="246"/>
      <c r="DK28" s="246"/>
      <c r="DL28" s="246"/>
      <c r="DM28" s="246"/>
      <c r="DN28" s="246"/>
      <c r="DO28" s="246"/>
      <c r="DP28" s="246"/>
      <c r="DQ28" s="246"/>
      <c r="DR28" s="246"/>
      <c r="DS28" s="246"/>
      <c r="DT28" s="246"/>
      <c r="DU28" s="246"/>
      <c r="DV28" s="246"/>
      <c r="DW28" s="246"/>
      <c r="DX28" s="246"/>
      <c r="DY28" s="246"/>
      <c r="DZ28" s="246"/>
      <c r="EA28" s="246"/>
      <c r="EB28" s="246"/>
      <c r="EC28" s="246"/>
      <c r="ED28" s="246"/>
      <c r="EE28" s="246"/>
      <c r="EF28" s="246"/>
      <c r="EG28" s="246"/>
    </row>
    <row r="29" spans="1:137" s="247" customFormat="1" ht="22.5" customHeight="1">
      <c r="A29" s="257"/>
      <c r="B29" s="259"/>
      <c r="C29" s="244" t="str">
        <f>IF(A29&lt;&gt;"",INDEX(CIDs!F:F,MATCH(AGÊNCIAS!A29,CIDs!E:E,0)),"")</f>
        <v/>
      </c>
      <c r="D29" s="256"/>
      <c r="E29" s="245"/>
      <c r="F29" s="255"/>
      <c r="G29" s="252" t="str">
        <f>IF(F29&lt;&gt;"",INDEX(CIDs!F:F,MATCH(AGÊNCIAS!F29,CIDs!E:E,0)),"")</f>
        <v/>
      </c>
      <c r="H29" s="25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  <c r="BG29" s="246"/>
      <c r="BH29" s="246"/>
      <c r="BI29" s="246"/>
      <c r="BJ29" s="246"/>
      <c r="BK29" s="246"/>
      <c r="BL29" s="246"/>
      <c r="BM29" s="246"/>
      <c r="BN29" s="246"/>
      <c r="BO29" s="246"/>
      <c r="BP29" s="246"/>
      <c r="BQ29" s="246"/>
      <c r="BR29" s="246"/>
      <c r="BS29" s="246"/>
      <c r="BT29" s="246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46"/>
      <c r="CF29" s="246"/>
      <c r="CG29" s="246"/>
      <c r="CH29" s="246"/>
      <c r="CI29" s="246"/>
      <c r="CJ29" s="246"/>
      <c r="CK29" s="246"/>
      <c r="CL29" s="246"/>
      <c r="CM29" s="246"/>
      <c r="CN29" s="246"/>
      <c r="CO29" s="246"/>
      <c r="CP29" s="246"/>
      <c r="CQ29" s="246"/>
      <c r="CR29" s="246"/>
      <c r="CS29" s="246"/>
      <c r="CT29" s="246"/>
      <c r="CU29" s="246"/>
      <c r="CV29" s="246"/>
      <c r="CW29" s="246"/>
      <c r="CX29" s="246"/>
      <c r="CY29" s="246"/>
      <c r="CZ29" s="246"/>
      <c r="DA29" s="246"/>
      <c r="DB29" s="246"/>
      <c r="DC29" s="246"/>
      <c r="DD29" s="246"/>
      <c r="DE29" s="246"/>
      <c r="DF29" s="246"/>
      <c r="DG29" s="246"/>
      <c r="DH29" s="246"/>
      <c r="DI29" s="246"/>
      <c r="DJ29" s="246"/>
      <c r="DK29" s="246"/>
      <c r="DL29" s="246"/>
      <c r="DM29" s="246"/>
      <c r="DN29" s="246"/>
      <c r="DO29" s="246"/>
      <c r="DP29" s="246"/>
      <c r="DQ29" s="246"/>
      <c r="DR29" s="246"/>
      <c r="DS29" s="246"/>
      <c r="DT29" s="246"/>
      <c r="DU29" s="246"/>
      <c r="DV29" s="246"/>
      <c r="DW29" s="246"/>
      <c r="DX29" s="246"/>
      <c r="DY29" s="246"/>
      <c r="DZ29" s="246"/>
      <c r="EA29" s="246"/>
      <c r="EB29" s="246"/>
      <c r="EC29" s="246"/>
      <c r="ED29" s="246"/>
      <c r="EE29" s="246"/>
      <c r="EF29" s="246"/>
      <c r="EG29" s="246"/>
    </row>
    <row r="30" spans="1:137" s="247" customFormat="1" ht="22.5" customHeight="1">
      <c r="A30" s="257"/>
      <c r="B30" s="259"/>
      <c r="C30" s="244" t="str">
        <f>IF(A30&lt;&gt;"",INDEX(CIDs!F:F,MATCH(AGÊNCIAS!A30,CIDs!E:E,0)),"")</f>
        <v/>
      </c>
      <c r="D30" s="256"/>
      <c r="E30" s="245"/>
      <c r="F30" s="255"/>
      <c r="G30" s="252" t="str">
        <f>IF(F30&lt;&gt;"",INDEX(CIDs!F:F,MATCH(AGÊNCIAS!F30,CIDs!E:E,0)),"")</f>
        <v/>
      </c>
      <c r="H30" s="25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46"/>
      <c r="EF30" s="246"/>
      <c r="EG30" s="246"/>
    </row>
    <row r="31" spans="1:137" s="247" customFormat="1" ht="22.5" customHeight="1">
      <c r="A31" s="257"/>
      <c r="B31" s="259"/>
      <c r="C31" s="244" t="str">
        <f>IF(A31&lt;&gt;"",INDEX(CIDs!F:F,MATCH(AGÊNCIAS!A31,CIDs!E:E,0)),"")</f>
        <v/>
      </c>
      <c r="D31" s="256"/>
      <c r="E31" s="245"/>
      <c r="F31" s="255"/>
      <c r="G31" s="252" t="str">
        <f>IF(F31&lt;&gt;"",INDEX(CIDs!F:F,MATCH(AGÊNCIAS!F31,CIDs!E:E,0)),"")</f>
        <v/>
      </c>
      <c r="H31" s="25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46"/>
      <c r="EF31" s="246"/>
      <c r="EG31" s="246"/>
    </row>
    <row r="32" spans="1:137" s="247" customFormat="1" ht="22.5" customHeight="1">
      <c r="A32" s="257"/>
      <c r="B32" s="259"/>
      <c r="C32" s="244" t="str">
        <f>IF(A32&lt;&gt;"",INDEX(CIDs!F:F,MATCH(AGÊNCIAS!A32,CIDs!E:E,0)),"")</f>
        <v/>
      </c>
      <c r="D32" s="256"/>
      <c r="E32" s="245"/>
      <c r="F32" s="255"/>
      <c r="G32" s="252" t="str">
        <f>IF(F32&lt;&gt;"",INDEX(CIDs!F:F,MATCH(AGÊNCIAS!F32,CIDs!E:E,0)),"")</f>
        <v/>
      </c>
      <c r="H32" s="25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/>
      <c r="CW32" s="246"/>
      <c r="CX32" s="246"/>
      <c r="CY32" s="246"/>
      <c r="CZ32" s="246"/>
      <c r="DA32" s="246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</row>
    <row r="33" spans="1:137" s="247" customFormat="1" ht="22.5" customHeight="1">
      <c r="A33" s="257"/>
      <c r="B33" s="259"/>
      <c r="C33" s="244" t="str">
        <f>IF(A33&lt;&gt;"",INDEX(CIDs!F:F,MATCH(AGÊNCIAS!A33,CIDs!E:E,0)),"")</f>
        <v/>
      </c>
      <c r="D33" s="256"/>
      <c r="E33" s="245"/>
      <c r="F33" s="255"/>
      <c r="G33" s="252" t="str">
        <f>IF(F33&lt;&gt;"",INDEX(CIDs!F:F,MATCH(AGÊNCIAS!F33,CIDs!E:E,0)),"")</f>
        <v/>
      </c>
      <c r="H33" s="25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S33" s="246"/>
      <c r="BT33" s="246"/>
      <c r="BU33" s="246"/>
      <c r="BV33" s="246"/>
      <c r="BW33" s="246"/>
      <c r="BX33" s="246"/>
      <c r="BY33" s="246"/>
      <c r="BZ33" s="246"/>
      <c r="CA33" s="246"/>
      <c r="CB33" s="246"/>
      <c r="CC33" s="246"/>
      <c r="CD33" s="246"/>
      <c r="CE33" s="246"/>
      <c r="CF33" s="246"/>
      <c r="CG33" s="246"/>
      <c r="CH33" s="246"/>
      <c r="CI33" s="246"/>
      <c r="CJ33" s="246"/>
      <c r="CK33" s="246"/>
      <c r="CL33" s="246"/>
      <c r="CM33" s="246"/>
      <c r="CN33" s="246"/>
      <c r="CO33" s="246"/>
      <c r="CP33" s="246"/>
      <c r="CQ33" s="246"/>
      <c r="CR33" s="246"/>
      <c r="CS33" s="246"/>
      <c r="CT33" s="246"/>
      <c r="CU33" s="246"/>
      <c r="CV33" s="246"/>
      <c r="CW33" s="246"/>
      <c r="CX33" s="246"/>
      <c r="CY33" s="246"/>
      <c r="CZ33" s="246"/>
      <c r="DA33" s="246"/>
      <c r="DB33" s="246"/>
      <c r="DC33" s="246"/>
      <c r="DD33" s="246"/>
      <c r="DE33" s="246"/>
      <c r="DF33" s="246"/>
      <c r="DG33" s="246"/>
      <c r="DH33" s="246"/>
      <c r="DI33" s="246"/>
      <c r="DJ33" s="246"/>
      <c r="DK33" s="246"/>
      <c r="DL33" s="246"/>
      <c r="DM33" s="246"/>
      <c r="DN33" s="246"/>
      <c r="DO33" s="246"/>
      <c r="DP33" s="246"/>
      <c r="DQ33" s="246"/>
      <c r="DR33" s="246"/>
      <c r="DS33" s="246"/>
      <c r="DT33" s="246"/>
      <c r="DU33" s="246"/>
      <c r="DV33" s="246"/>
      <c r="DW33" s="246"/>
      <c r="DX33" s="246"/>
      <c r="DY33" s="246"/>
      <c r="DZ33" s="246"/>
      <c r="EA33" s="246"/>
      <c r="EB33" s="246"/>
      <c r="EC33" s="246"/>
      <c r="ED33" s="246"/>
      <c r="EE33" s="246"/>
      <c r="EF33" s="246"/>
      <c r="EG33" s="246"/>
    </row>
    <row r="34" spans="1:137" s="247" customFormat="1" ht="22.5" customHeight="1">
      <c r="A34" s="257"/>
      <c r="B34" s="259"/>
      <c r="C34" s="244" t="str">
        <f>IF(A34&lt;&gt;"",INDEX(CIDs!F:F,MATCH(AGÊNCIAS!A34,CIDs!E:E,0)),"")</f>
        <v/>
      </c>
      <c r="D34" s="256"/>
      <c r="E34" s="245"/>
      <c r="F34" s="255"/>
      <c r="G34" s="252" t="str">
        <f>IF(F34&lt;&gt;"",INDEX(CIDs!F:F,MATCH(AGÊNCIAS!F34,CIDs!E:E,0)),"")</f>
        <v/>
      </c>
      <c r="H34" s="25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6"/>
      <c r="AX34" s="246"/>
      <c r="AY34" s="246"/>
      <c r="AZ34" s="246"/>
      <c r="BA34" s="246"/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6"/>
      <c r="BP34" s="246"/>
      <c r="BQ34" s="246"/>
      <c r="BR34" s="246"/>
      <c r="BS34" s="246"/>
      <c r="BT34" s="246"/>
      <c r="BU34" s="246"/>
      <c r="BV34" s="246"/>
      <c r="BW34" s="246"/>
      <c r="BX34" s="246"/>
      <c r="BY34" s="246"/>
      <c r="BZ34" s="246"/>
      <c r="CA34" s="246"/>
      <c r="CB34" s="246"/>
      <c r="CC34" s="246"/>
      <c r="CD34" s="246"/>
      <c r="CE34" s="246"/>
      <c r="CF34" s="246"/>
      <c r="CG34" s="246"/>
      <c r="CH34" s="246"/>
      <c r="CI34" s="246"/>
      <c r="CJ34" s="246"/>
      <c r="CK34" s="246"/>
      <c r="CL34" s="246"/>
      <c r="CM34" s="246"/>
      <c r="CN34" s="246"/>
      <c r="CO34" s="246"/>
      <c r="CP34" s="246"/>
      <c r="CQ34" s="246"/>
      <c r="CR34" s="246"/>
      <c r="CS34" s="246"/>
      <c r="CT34" s="246"/>
      <c r="CU34" s="246"/>
      <c r="CV34" s="246"/>
      <c r="CW34" s="246"/>
      <c r="CX34" s="246"/>
      <c r="CY34" s="246"/>
      <c r="CZ34" s="246"/>
      <c r="DA34" s="246"/>
      <c r="DB34" s="246"/>
      <c r="DC34" s="246"/>
      <c r="DD34" s="246"/>
      <c r="DE34" s="246"/>
      <c r="DF34" s="246"/>
      <c r="DG34" s="246"/>
      <c r="DH34" s="246"/>
      <c r="DI34" s="246"/>
      <c r="DJ34" s="246"/>
      <c r="DK34" s="246"/>
      <c r="DL34" s="246"/>
      <c r="DM34" s="246"/>
      <c r="DN34" s="246"/>
      <c r="DO34" s="246"/>
      <c r="DP34" s="246"/>
      <c r="DQ34" s="246"/>
      <c r="DR34" s="246"/>
      <c r="DS34" s="246"/>
      <c r="DT34" s="246"/>
      <c r="DU34" s="246"/>
      <c r="DV34" s="246"/>
      <c r="DW34" s="246"/>
      <c r="DX34" s="246"/>
      <c r="DY34" s="246"/>
      <c r="DZ34" s="246"/>
      <c r="EA34" s="246"/>
      <c r="EB34" s="246"/>
      <c r="EC34" s="246"/>
      <c r="ED34" s="246"/>
      <c r="EE34" s="246"/>
      <c r="EF34" s="246"/>
      <c r="EG34" s="246"/>
    </row>
    <row r="35" spans="1:137" s="247" customFormat="1" ht="22.5" customHeight="1">
      <c r="A35" s="257"/>
      <c r="B35" s="259"/>
      <c r="C35" s="244" t="str">
        <f>IF(A35&lt;&gt;"",INDEX(CIDs!F:F,MATCH(AGÊNCIAS!A35,CIDs!E:E,0)),"")</f>
        <v/>
      </c>
      <c r="D35" s="256"/>
      <c r="E35" s="245"/>
      <c r="F35" s="255"/>
      <c r="G35" s="252" t="str">
        <f>IF(F35&lt;&gt;"",INDEX(CIDs!F:F,MATCH(AGÊNCIAS!F35,CIDs!E:E,0)),"")</f>
        <v/>
      </c>
      <c r="H35" s="25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  <c r="AZ35" s="246"/>
      <c r="BA35" s="246"/>
      <c r="BB35" s="246"/>
      <c r="BC35" s="246"/>
      <c r="BD35" s="246"/>
      <c r="BE35" s="246"/>
      <c r="BF35" s="246"/>
      <c r="BG35" s="246"/>
      <c r="BH35" s="246"/>
      <c r="BI35" s="246"/>
      <c r="BJ35" s="246"/>
      <c r="BK35" s="246"/>
      <c r="BL35" s="246"/>
      <c r="BM35" s="246"/>
      <c r="BN35" s="246"/>
      <c r="BO35" s="246"/>
      <c r="BP35" s="246"/>
      <c r="BQ35" s="246"/>
      <c r="BR35" s="246"/>
      <c r="BS35" s="246"/>
      <c r="BT35" s="246"/>
      <c r="BU35" s="246"/>
      <c r="BV35" s="246"/>
      <c r="BW35" s="246"/>
      <c r="BX35" s="246"/>
      <c r="BY35" s="246"/>
      <c r="BZ35" s="246"/>
      <c r="CA35" s="246"/>
      <c r="CB35" s="246"/>
      <c r="CC35" s="246"/>
      <c r="CD35" s="246"/>
      <c r="CE35" s="246"/>
      <c r="CF35" s="246"/>
      <c r="CG35" s="246"/>
      <c r="CH35" s="246"/>
      <c r="CI35" s="246"/>
      <c r="CJ35" s="246"/>
      <c r="CK35" s="246"/>
      <c r="CL35" s="246"/>
      <c r="CM35" s="246"/>
      <c r="CN35" s="246"/>
      <c r="CO35" s="246"/>
      <c r="CP35" s="246"/>
      <c r="CQ35" s="246"/>
      <c r="CR35" s="246"/>
      <c r="CS35" s="246"/>
      <c r="CT35" s="246"/>
      <c r="CU35" s="246"/>
      <c r="CV35" s="246"/>
      <c r="CW35" s="246"/>
      <c r="CX35" s="246"/>
      <c r="CY35" s="246"/>
      <c r="CZ35" s="246"/>
      <c r="DA35" s="246"/>
      <c r="DB35" s="246"/>
      <c r="DC35" s="246"/>
      <c r="DD35" s="246"/>
      <c r="DE35" s="246"/>
      <c r="DF35" s="246"/>
      <c r="DG35" s="246"/>
      <c r="DH35" s="246"/>
      <c r="DI35" s="246"/>
      <c r="DJ35" s="246"/>
      <c r="DK35" s="246"/>
      <c r="DL35" s="246"/>
      <c r="DM35" s="246"/>
      <c r="DN35" s="246"/>
      <c r="DO35" s="246"/>
      <c r="DP35" s="246"/>
      <c r="DQ35" s="246"/>
      <c r="DR35" s="246"/>
      <c r="DS35" s="246"/>
      <c r="DT35" s="246"/>
      <c r="DU35" s="246"/>
      <c r="DV35" s="246"/>
      <c r="DW35" s="246"/>
      <c r="DX35" s="246"/>
      <c r="DY35" s="246"/>
      <c r="DZ35" s="246"/>
      <c r="EA35" s="246"/>
      <c r="EB35" s="246"/>
      <c r="EC35" s="246"/>
      <c r="ED35" s="246"/>
      <c r="EE35" s="246"/>
      <c r="EF35" s="246"/>
      <c r="EG35" s="246"/>
    </row>
    <row r="36" spans="1:137" s="247" customFormat="1" ht="22.5" customHeight="1">
      <c r="A36" s="257"/>
      <c r="B36" s="259"/>
      <c r="C36" s="244" t="str">
        <f>IF(A36&lt;&gt;"",INDEX(CIDs!F:F,MATCH(AGÊNCIAS!A36,CIDs!E:E,0)),"")</f>
        <v/>
      </c>
      <c r="D36" s="256"/>
      <c r="E36" s="245"/>
      <c r="F36" s="255"/>
      <c r="G36" s="252" t="str">
        <f>IF(F36&lt;&gt;"",INDEX(CIDs!F:F,MATCH(AGÊNCIAS!F36,CIDs!E:E,0)),"")</f>
        <v/>
      </c>
      <c r="H36" s="25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/>
      <c r="CW36" s="246"/>
      <c r="CX36" s="246"/>
      <c r="CY36" s="246"/>
      <c r="CZ36" s="246"/>
      <c r="DA36" s="246"/>
      <c r="DB36" s="246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</row>
    <row r="37" spans="1:137" s="247" customFormat="1" ht="22.5" customHeight="1">
      <c r="A37" s="257"/>
      <c r="B37" s="259"/>
      <c r="C37" s="244" t="str">
        <f>IF(A37&lt;&gt;"",INDEX(CIDs!F:F,MATCH(AGÊNCIAS!A37,CIDs!E:E,0)),"")</f>
        <v/>
      </c>
      <c r="D37" s="256"/>
      <c r="E37" s="245"/>
      <c r="F37" s="255"/>
      <c r="G37" s="252" t="str">
        <f>IF(F37&lt;&gt;"",INDEX(CIDs!F:F,MATCH(AGÊNCIAS!F37,CIDs!E:E,0)),"")</f>
        <v/>
      </c>
      <c r="H37" s="25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6"/>
      <c r="BM37" s="246"/>
      <c r="BN37" s="246"/>
      <c r="BO37" s="246"/>
      <c r="BP37" s="246"/>
      <c r="BQ37" s="246"/>
      <c r="BR37" s="246"/>
      <c r="BS37" s="246"/>
      <c r="BT37" s="246"/>
      <c r="BU37" s="246"/>
      <c r="BV37" s="246"/>
      <c r="BW37" s="246"/>
      <c r="BX37" s="246"/>
      <c r="BY37" s="246"/>
      <c r="BZ37" s="246"/>
      <c r="CA37" s="246"/>
      <c r="CB37" s="246"/>
      <c r="CC37" s="246"/>
      <c r="CD37" s="246"/>
      <c r="CE37" s="246"/>
      <c r="CF37" s="246"/>
      <c r="CG37" s="246"/>
      <c r="CH37" s="246"/>
      <c r="CI37" s="246"/>
      <c r="CJ37" s="246"/>
      <c r="CK37" s="246"/>
      <c r="CL37" s="246"/>
      <c r="CM37" s="246"/>
      <c r="CN37" s="246"/>
      <c r="CO37" s="246"/>
      <c r="CP37" s="246"/>
      <c r="CQ37" s="246"/>
      <c r="CR37" s="246"/>
      <c r="CS37" s="246"/>
      <c r="CT37" s="246"/>
      <c r="CU37" s="246"/>
      <c r="CV37" s="246"/>
      <c r="CW37" s="246"/>
      <c r="CX37" s="246"/>
      <c r="CY37" s="246"/>
      <c r="CZ37" s="246"/>
      <c r="DA37" s="246"/>
      <c r="DB37" s="246"/>
      <c r="DC37" s="246"/>
      <c r="DD37" s="246"/>
      <c r="DE37" s="246"/>
      <c r="DF37" s="246"/>
      <c r="DG37" s="246"/>
      <c r="DH37" s="246"/>
      <c r="DI37" s="246"/>
      <c r="DJ37" s="246"/>
      <c r="DK37" s="246"/>
      <c r="DL37" s="246"/>
      <c r="DM37" s="246"/>
      <c r="DN37" s="246"/>
      <c r="DO37" s="246"/>
      <c r="DP37" s="246"/>
      <c r="DQ37" s="246"/>
      <c r="DR37" s="246"/>
      <c r="DS37" s="246"/>
      <c r="DT37" s="246"/>
      <c r="DU37" s="246"/>
      <c r="DV37" s="246"/>
      <c r="DW37" s="246"/>
      <c r="DX37" s="246"/>
      <c r="DY37" s="246"/>
      <c r="DZ37" s="246"/>
      <c r="EA37" s="246"/>
      <c r="EB37" s="246"/>
      <c r="EC37" s="246"/>
      <c r="ED37" s="246"/>
      <c r="EE37" s="246"/>
      <c r="EF37" s="246"/>
      <c r="EG37" s="246"/>
    </row>
    <row r="38" spans="1:137" s="247" customFormat="1" ht="22.5" customHeight="1">
      <c r="A38" s="257"/>
      <c r="B38" s="259"/>
      <c r="C38" s="244" t="str">
        <f>IF(A38&lt;&gt;"",INDEX(CIDs!F:F,MATCH(AGÊNCIAS!A38,CIDs!E:E,0)),"")</f>
        <v/>
      </c>
      <c r="D38" s="256"/>
      <c r="E38" s="245"/>
      <c r="F38" s="255"/>
      <c r="G38" s="252" t="str">
        <f>IF(F38&lt;&gt;"",INDEX(CIDs!F:F,MATCH(AGÊNCIAS!F38,CIDs!E:E,0)),"")</f>
        <v/>
      </c>
      <c r="H38" s="25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6"/>
      <c r="BR38" s="246"/>
      <c r="BS38" s="246"/>
      <c r="BT38" s="246"/>
      <c r="BU38" s="246"/>
      <c r="BV38" s="246"/>
      <c r="BW38" s="246"/>
      <c r="BX38" s="246"/>
      <c r="BY38" s="246"/>
      <c r="BZ38" s="246"/>
      <c r="CA38" s="246"/>
      <c r="CB38" s="246"/>
      <c r="CC38" s="246"/>
      <c r="CD38" s="246"/>
      <c r="CE38" s="246"/>
      <c r="CF38" s="246"/>
      <c r="CG38" s="246"/>
      <c r="CH38" s="246"/>
      <c r="CI38" s="246"/>
      <c r="CJ38" s="246"/>
      <c r="CK38" s="246"/>
      <c r="CL38" s="246"/>
      <c r="CM38" s="246"/>
      <c r="CN38" s="246"/>
      <c r="CO38" s="246"/>
      <c r="CP38" s="246"/>
      <c r="CQ38" s="246"/>
      <c r="CR38" s="246"/>
      <c r="CS38" s="246"/>
      <c r="CT38" s="246"/>
      <c r="CU38" s="246"/>
      <c r="CV38" s="246"/>
      <c r="CW38" s="246"/>
      <c r="CX38" s="246"/>
      <c r="CY38" s="246"/>
      <c r="CZ38" s="246"/>
      <c r="DA38" s="246"/>
      <c r="DB38" s="246"/>
      <c r="DC38" s="246"/>
      <c r="DD38" s="246"/>
      <c r="DE38" s="246"/>
      <c r="DF38" s="246"/>
      <c r="DG38" s="246"/>
      <c r="DH38" s="246"/>
      <c r="DI38" s="246"/>
      <c r="DJ38" s="246"/>
      <c r="DK38" s="246"/>
      <c r="DL38" s="246"/>
      <c r="DM38" s="246"/>
      <c r="DN38" s="246"/>
      <c r="DO38" s="246"/>
      <c r="DP38" s="246"/>
      <c r="DQ38" s="246"/>
      <c r="DR38" s="246"/>
      <c r="DS38" s="246"/>
      <c r="DT38" s="246"/>
      <c r="DU38" s="246"/>
      <c r="DV38" s="246"/>
      <c r="DW38" s="246"/>
      <c r="DX38" s="246"/>
      <c r="DY38" s="246"/>
      <c r="DZ38" s="246"/>
      <c r="EA38" s="246"/>
      <c r="EB38" s="246"/>
      <c r="EC38" s="246"/>
      <c r="ED38" s="246"/>
      <c r="EE38" s="246"/>
      <c r="EF38" s="246"/>
      <c r="EG38" s="246"/>
    </row>
    <row r="39" spans="1:137" s="247" customFormat="1" ht="22.5" customHeight="1">
      <c r="A39" s="257"/>
      <c r="B39" s="259"/>
      <c r="C39" s="244" t="str">
        <f>IF(A39&lt;&gt;"",INDEX(CIDs!F:F,MATCH(AGÊNCIAS!A39,CIDs!E:E,0)),"")</f>
        <v/>
      </c>
      <c r="D39" s="256"/>
      <c r="E39" s="245"/>
      <c r="F39" s="255"/>
      <c r="G39" s="252" t="str">
        <f>IF(F39&lt;&gt;"",INDEX(CIDs!F:F,MATCH(AGÊNCIAS!F39,CIDs!E:E,0)),"")</f>
        <v/>
      </c>
      <c r="H39" s="25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6"/>
      <c r="AO39" s="246"/>
      <c r="AP39" s="246"/>
      <c r="AQ39" s="246"/>
      <c r="AR39" s="246"/>
      <c r="AS39" s="246"/>
      <c r="AT39" s="246"/>
      <c r="AU39" s="246"/>
      <c r="AV39" s="246"/>
      <c r="AW39" s="246"/>
      <c r="AX39" s="246"/>
      <c r="AY39" s="246"/>
      <c r="AZ39" s="246"/>
      <c r="BA39" s="246"/>
      <c r="BB39" s="246"/>
      <c r="BC39" s="246"/>
      <c r="BD39" s="246"/>
      <c r="BE39" s="246"/>
      <c r="BF39" s="246"/>
      <c r="BG39" s="246"/>
      <c r="BH39" s="246"/>
      <c r="BI39" s="246"/>
      <c r="BJ39" s="246"/>
      <c r="BK39" s="246"/>
      <c r="BL39" s="246"/>
      <c r="BM39" s="246"/>
      <c r="BN39" s="246"/>
      <c r="BO39" s="246"/>
      <c r="BP39" s="246"/>
      <c r="BQ39" s="246"/>
      <c r="BR39" s="246"/>
      <c r="BS39" s="246"/>
      <c r="BT39" s="246"/>
      <c r="BU39" s="246"/>
      <c r="BV39" s="246"/>
      <c r="BW39" s="246"/>
      <c r="BX39" s="246"/>
      <c r="BY39" s="246"/>
      <c r="BZ39" s="246"/>
      <c r="CA39" s="246"/>
      <c r="CB39" s="246"/>
      <c r="CC39" s="246"/>
      <c r="CD39" s="246"/>
      <c r="CE39" s="246"/>
      <c r="CF39" s="246"/>
      <c r="CG39" s="246"/>
      <c r="CH39" s="246"/>
      <c r="CI39" s="246"/>
      <c r="CJ39" s="246"/>
      <c r="CK39" s="246"/>
      <c r="CL39" s="246"/>
      <c r="CM39" s="246"/>
      <c r="CN39" s="246"/>
      <c r="CO39" s="246"/>
      <c r="CP39" s="246"/>
      <c r="CQ39" s="246"/>
      <c r="CR39" s="246"/>
      <c r="CS39" s="246"/>
      <c r="CT39" s="246"/>
      <c r="CU39" s="246"/>
      <c r="CV39" s="246"/>
      <c r="CW39" s="246"/>
      <c r="CX39" s="246"/>
      <c r="CY39" s="246"/>
      <c r="CZ39" s="246"/>
      <c r="DA39" s="246"/>
      <c r="DB39" s="246"/>
      <c r="DC39" s="246"/>
      <c r="DD39" s="246"/>
      <c r="DE39" s="246"/>
      <c r="DF39" s="246"/>
      <c r="DG39" s="246"/>
      <c r="DH39" s="246"/>
      <c r="DI39" s="246"/>
      <c r="DJ39" s="246"/>
      <c r="DK39" s="246"/>
      <c r="DL39" s="246"/>
      <c r="DM39" s="246"/>
      <c r="DN39" s="246"/>
      <c r="DO39" s="246"/>
      <c r="DP39" s="246"/>
      <c r="DQ39" s="246"/>
      <c r="DR39" s="246"/>
      <c r="DS39" s="246"/>
      <c r="DT39" s="246"/>
      <c r="DU39" s="246"/>
      <c r="DV39" s="246"/>
      <c r="DW39" s="246"/>
      <c r="DX39" s="246"/>
      <c r="DY39" s="246"/>
      <c r="DZ39" s="246"/>
      <c r="EA39" s="246"/>
      <c r="EB39" s="246"/>
      <c r="EC39" s="246"/>
      <c r="ED39" s="246"/>
      <c r="EE39" s="246"/>
      <c r="EF39" s="246"/>
      <c r="EG39" s="246"/>
    </row>
    <row r="40" spans="1:137" s="247" customFormat="1" ht="22.5" customHeight="1">
      <c r="A40" s="257"/>
      <c r="B40" s="259"/>
      <c r="C40" s="244" t="str">
        <f>IF(A40&lt;&gt;"",INDEX(CIDs!F:F,MATCH(AGÊNCIAS!A40,CIDs!E:E,0)),"")</f>
        <v/>
      </c>
      <c r="D40" s="256"/>
      <c r="E40" s="245"/>
      <c r="F40" s="255"/>
      <c r="G40" s="252" t="str">
        <f>IF(F40&lt;&gt;"",INDEX(CIDs!F:F,MATCH(AGÊNCIAS!F40,CIDs!E:E,0)),"")</f>
        <v/>
      </c>
      <c r="H40" s="25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6"/>
      <c r="BR40" s="246"/>
      <c r="BS40" s="246"/>
      <c r="BT40" s="246"/>
      <c r="BU40" s="246"/>
      <c r="BV40" s="246"/>
      <c r="BW40" s="246"/>
      <c r="BX40" s="246"/>
      <c r="BY40" s="246"/>
      <c r="BZ40" s="246"/>
      <c r="CA40" s="246"/>
      <c r="CB40" s="246"/>
      <c r="CC40" s="246"/>
      <c r="CD40" s="246"/>
      <c r="CE40" s="246"/>
      <c r="CF40" s="246"/>
      <c r="CG40" s="246"/>
      <c r="CH40" s="246"/>
      <c r="CI40" s="246"/>
      <c r="CJ40" s="246"/>
      <c r="CK40" s="246"/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6"/>
      <c r="CW40" s="246"/>
      <c r="CX40" s="246"/>
      <c r="CY40" s="246"/>
      <c r="CZ40" s="246"/>
      <c r="DA40" s="246"/>
      <c r="DB40" s="246"/>
      <c r="DC40" s="246"/>
      <c r="DD40" s="246"/>
      <c r="DE40" s="246"/>
      <c r="DF40" s="246"/>
      <c r="DG40" s="246"/>
      <c r="DH40" s="246"/>
      <c r="DI40" s="246"/>
      <c r="DJ40" s="246"/>
      <c r="DK40" s="246"/>
      <c r="DL40" s="246"/>
      <c r="DM40" s="246"/>
      <c r="DN40" s="246"/>
      <c r="DO40" s="246"/>
      <c r="DP40" s="246"/>
      <c r="DQ40" s="246"/>
      <c r="DR40" s="246"/>
      <c r="DS40" s="246"/>
      <c r="DT40" s="246"/>
      <c r="DU40" s="246"/>
      <c r="DV40" s="246"/>
      <c r="DW40" s="246"/>
      <c r="DX40" s="246"/>
      <c r="DY40" s="246"/>
      <c r="DZ40" s="246"/>
      <c r="EA40" s="246"/>
      <c r="EB40" s="246"/>
      <c r="EC40" s="246"/>
      <c r="ED40" s="246"/>
      <c r="EE40" s="246"/>
      <c r="EF40" s="246"/>
      <c r="EG40" s="246"/>
    </row>
    <row r="41" spans="1:137" s="247" customFormat="1" ht="22.5" customHeight="1">
      <c r="A41" s="257"/>
      <c r="B41" s="259"/>
      <c r="C41" s="244" t="str">
        <f>IF(A41&lt;&gt;"",INDEX(CIDs!F:F,MATCH(AGÊNCIAS!A41,CIDs!E:E,0)),"")</f>
        <v/>
      </c>
      <c r="D41" s="256"/>
      <c r="E41" s="245"/>
      <c r="F41" s="255"/>
      <c r="G41" s="252" t="str">
        <f>IF(F41&lt;&gt;"",INDEX(CIDs!F:F,MATCH(AGÊNCIAS!F41,CIDs!E:E,0)),"")</f>
        <v/>
      </c>
      <c r="H41" s="25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  <c r="BL41" s="246"/>
      <c r="BM41" s="246"/>
      <c r="BN41" s="246"/>
      <c r="BO41" s="246"/>
      <c r="BP41" s="246"/>
      <c r="BQ41" s="246"/>
      <c r="BR41" s="246"/>
      <c r="BS41" s="246"/>
      <c r="BT41" s="246"/>
      <c r="BU41" s="246"/>
      <c r="BV41" s="246"/>
      <c r="BW41" s="246"/>
      <c r="BX41" s="246"/>
      <c r="BY41" s="246"/>
      <c r="BZ41" s="246"/>
      <c r="CA41" s="246"/>
      <c r="CB41" s="246"/>
      <c r="CC41" s="246"/>
      <c r="CD41" s="246"/>
      <c r="CE41" s="246"/>
      <c r="CF41" s="246"/>
      <c r="CG41" s="246"/>
      <c r="CH41" s="246"/>
      <c r="CI41" s="246"/>
      <c r="CJ41" s="246"/>
      <c r="CK41" s="246"/>
      <c r="CL41" s="246"/>
      <c r="CM41" s="246"/>
      <c r="CN41" s="246"/>
      <c r="CO41" s="246"/>
      <c r="CP41" s="246"/>
      <c r="CQ41" s="246"/>
      <c r="CR41" s="246"/>
      <c r="CS41" s="246"/>
      <c r="CT41" s="246"/>
      <c r="CU41" s="246"/>
      <c r="CV41" s="246"/>
      <c r="CW41" s="246"/>
      <c r="CX41" s="246"/>
      <c r="CY41" s="246"/>
      <c r="CZ41" s="246"/>
      <c r="DA41" s="246"/>
      <c r="DB41" s="246"/>
      <c r="DC41" s="246"/>
      <c r="DD41" s="246"/>
      <c r="DE41" s="246"/>
      <c r="DF41" s="246"/>
      <c r="DG41" s="246"/>
      <c r="DH41" s="246"/>
      <c r="DI41" s="246"/>
      <c r="DJ41" s="246"/>
      <c r="DK41" s="246"/>
      <c r="DL41" s="246"/>
      <c r="DM41" s="246"/>
      <c r="DN41" s="246"/>
      <c r="DO41" s="246"/>
      <c r="DP41" s="246"/>
      <c r="DQ41" s="246"/>
      <c r="DR41" s="246"/>
      <c r="DS41" s="246"/>
      <c r="DT41" s="246"/>
      <c r="DU41" s="246"/>
      <c r="DV41" s="246"/>
      <c r="DW41" s="246"/>
      <c r="DX41" s="246"/>
      <c r="DY41" s="246"/>
      <c r="DZ41" s="246"/>
      <c r="EA41" s="246"/>
      <c r="EB41" s="246"/>
      <c r="EC41" s="246"/>
      <c r="ED41" s="246"/>
      <c r="EE41" s="246"/>
      <c r="EF41" s="246"/>
      <c r="EG41" s="246"/>
    </row>
    <row r="42" spans="1:137" s="247" customFormat="1" ht="22.5" customHeight="1">
      <c r="A42" s="257"/>
      <c r="B42" s="259"/>
      <c r="C42" s="244" t="str">
        <f>IF(A42&lt;&gt;"",INDEX(CIDs!F:F,MATCH(AGÊNCIAS!A42,CIDs!E:E,0)),"")</f>
        <v/>
      </c>
      <c r="D42" s="256"/>
      <c r="E42" s="245"/>
      <c r="F42" s="255"/>
      <c r="G42" s="252" t="str">
        <f>IF(F42&lt;&gt;"",INDEX(CIDs!F:F,MATCH(AGÊNCIAS!F42,CIDs!E:E,0)),"")</f>
        <v/>
      </c>
      <c r="H42" s="25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6"/>
      <c r="BG42" s="246"/>
      <c r="BH42" s="246"/>
      <c r="BI42" s="246"/>
      <c r="BJ42" s="246"/>
      <c r="BK42" s="246"/>
      <c r="BL42" s="246"/>
      <c r="BM42" s="246"/>
      <c r="BN42" s="246"/>
      <c r="BO42" s="246"/>
      <c r="BP42" s="246"/>
      <c r="BQ42" s="246"/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6"/>
      <c r="CN42" s="246"/>
      <c r="CO42" s="246"/>
      <c r="CP42" s="246"/>
      <c r="CQ42" s="246"/>
      <c r="CR42" s="246"/>
      <c r="CS42" s="246"/>
      <c r="CT42" s="246"/>
      <c r="CU42" s="246"/>
      <c r="CV42" s="246"/>
      <c r="CW42" s="246"/>
      <c r="CX42" s="246"/>
      <c r="CY42" s="246"/>
      <c r="CZ42" s="246"/>
      <c r="DA42" s="246"/>
      <c r="DB42" s="246"/>
      <c r="DC42" s="246"/>
      <c r="DD42" s="246"/>
      <c r="DE42" s="246"/>
      <c r="DF42" s="246"/>
      <c r="DG42" s="246"/>
      <c r="DH42" s="246"/>
      <c r="DI42" s="246"/>
      <c r="DJ42" s="246"/>
      <c r="DK42" s="246"/>
      <c r="DL42" s="246"/>
      <c r="DM42" s="246"/>
      <c r="DN42" s="246"/>
      <c r="DO42" s="246"/>
      <c r="DP42" s="246"/>
      <c r="DQ42" s="246"/>
      <c r="DR42" s="246"/>
      <c r="DS42" s="246"/>
      <c r="DT42" s="246"/>
      <c r="DU42" s="246"/>
      <c r="DV42" s="246"/>
      <c r="DW42" s="246"/>
      <c r="DX42" s="246"/>
      <c r="DY42" s="246"/>
      <c r="DZ42" s="246"/>
      <c r="EA42" s="246"/>
      <c r="EB42" s="246"/>
      <c r="EC42" s="246"/>
      <c r="ED42" s="246"/>
      <c r="EE42" s="246"/>
      <c r="EF42" s="246"/>
      <c r="EG42" s="246"/>
    </row>
    <row r="43" spans="1:137" ht="22.5" customHeight="1">
      <c r="A43" s="258"/>
      <c r="B43" s="255"/>
      <c r="C43" s="244" t="str">
        <f>IF(A43&lt;&gt;"",INDEX(CIDs!F:F,MATCH(AGÊNCIAS!A43,CIDs!E:E,0)),"")</f>
        <v/>
      </c>
      <c r="D43" s="256"/>
      <c r="E43" s="242"/>
      <c r="F43" s="255"/>
      <c r="G43" s="252" t="str">
        <f>IF(F43&lt;&gt;"",INDEX(CIDs!F:F,MATCH(AGÊNCIAS!F43,CIDs!E:E,0)),"")</f>
        <v/>
      </c>
      <c r="H43" s="256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3"/>
      <c r="BC43" s="243"/>
      <c r="BD43" s="243"/>
      <c r="BE43" s="243"/>
      <c r="BF43" s="243"/>
      <c r="BG43" s="243"/>
      <c r="BH43" s="243"/>
      <c r="BI43" s="243"/>
      <c r="BJ43" s="243"/>
      <c r="BK43" s="243"/>
      <c r="BL43" s="243"/>
      <c r="BM43" s="243"/>
      <c r="BN43" s="243"/>
      <c r="BO43" s="243"/>
      <c r="BP43" s="243"/>
      <c r="BQ43" s="243"/>
      <c r="BR43" s="243"/>
      <c r="BS43" s="243"/>
      <c r="BT43" s="243"/>
      <c r="BU43" s="243"/>
      <c r="BV43" s="243"/>
      <c r="BW43" s="243"/>
      <c r="BX43" s="243"/>
      <c r="BY43" s="243"/>
      <c r="BZ43" s="243"/>
      <c r="CA43" s="243"/>
      <c r="CB43" s="243"/>
      <c r="CC43" s="243"/>
      <c r="CD43" s="243"/>
      <c r="CE43" s="243"/>
      <c r="CF43" s="243"/>
      <c r="CG43" s="243"/>
      <c r="CH43" s="243"/>
      <c r="CI43" s="243"/>
      <c r="CJ43" s="243"/>
      <c r="CK43" s="243"/>
      <c r="CL43" s="243"/>
      <c r="CM43" s="243"/>
      <c r="CN43" s="243"/>
      <c r="CO43" s="243"/>
      <c r="CP43" s="243"/>
      <c r="CQ43" s="243"/>
      <c r="CR43" s="243"/>
      <c r="CS43" s="243"/>
      <c r="CT43" s="243"/>
      <c r="CU43" s="243"/>
      <c r="CV43" s="243"/>
      <c r="CW43" s="243"/>
      <c r="CX43" s="243"/>
      <c r="CY43" s="243"/>
      <c r="CZ43" s="243"/>
      <c r="DA43" s="243"/>
      <c r="DB43" s="243"/>
      <c r="DC43" s="243"/>
      <c r="DD43" s="243"/>
      <c r="DE43" s="243"/>
      <c r="DF43" s="243"/>
      <c r="DG43" s="243"/>
      <c r="DH43" s="243"/>
      <c r="DI43" s="243"/>
      <c r="DJ43" s="243"/>
      <c r="DK43" s="243"/>
      <c r="DL43" s="243"/>
      <c r="DM43" s="243"/>
      <c r="DN43" s="243"/>
      <c r="DO43" s="243"/>
      <c r="DP43" s="243"/>
      <c r="DQ43" s="243"/>
      <c r="DR43" s="243"/>
      <c r="DS43" s="243"/>
      <c r="DT43" s="243"/>
      <c r="DU43" s="243"/>
      <c r="DV43" s="243"/>
      <c r="DW43" s="243"/>
      <c r="DX43" s="243"/>
      <c r="DY43" s="243"/>
      <c r="DZ43" s="243"/>
      <c r="EA43" s="243"/>
      <c r="EB43" s="243"/>
      <c r="EC43" s="243"/>
      <c r="ED43" s="243"/>
      <c r="EE43" s="243"/>
      <c r="EF43" s="243"/>
      <c r="EG43" s="243"/>
    </row>
    <row r="44" spans="1:137" ht="30" customHeight="1">
      <c r="A44" s="696" t="s">
        <v>69</v>
      </c>
      <c r="B44" s="697"/>
      <c r="C44" s="698"/>
      <c r="D44" s="248">
        <f>SUM(D6:D43)</f>
        <v>0</v>
      </c>
      <c r="E44" s="249"/>
      <c r="F44" s="694" t="s">
        <v>69</v>
      </c>
      <c r="G44" s="695"/>
      <c r="H44" s="248">
        <f>SUM(H6:H43)</f>
        <v>0</v>
      </c>
    </row>
    <row r="45" spans="1:137">
      <c r="D45" s="238"/>
      <c r="E45" s="243"/>
    </row>
    <row r="46" spans="1:137">
      <c r="D46" s="238"/>
      <c r="E46" s="243"/>
    </row>
    <row r="47" spans="1:137">
      <c r="D47" s="238"/>
      <c r="E47" s="243"/>
    </row>
    <row r="48" spans="1:137">
      <c r="D48" s="238"/>
      <c r="E48" s="243"/>
    </row>
    <row r="49" spans="4:5">
      <c r="D49" s="238"/>
      <c r="E49" s="243"/>
    </row>
    <row r="50" spans="4:5">
      <c r="D50" s="238"/>
      <c r="E50" s="243"/>
    </row>
    <row r="51" spans="4:5">
      <c r="D51" s="238"/>
      <c r="E51" s="243"/>
    </row>
    <row r="52" spans="4:5">
      <c r="D52" s="238"/>
      <c r="E52" s="243"/>
    </row>
    <row r="53" spans="4:5">
      <c r="D53" s="238"/>
      <c r="E53" s="243"/>
    </row>
    <row r="54" spans="4:5">
      <c r="D54" s="238"/>
      <c r="E54" s="243"/>
    </row>
    <row r="55" spans="4:5">
      <c r="D55" s="238"/>
      <c r="E55" s="243"/>
    </row>
    <row r="56" spans="4:5">
      <c r="D56" s="238"/>
      <c r="E56" s="243"/>
    </row>
    <row r="57" spans="4:5">
      <c r="D57" s="238"/>
      <c r="E57" s="243"/>
    </row>
    <row r="58" spans="4:5">
      <c r="D58" s="238"/>
      <c r="E58" s="243"/>
    </row>
    <row r="59" spans="4:5">
      <c r="D59" s="238"/>
      <c r="E59" s="243"/>
    </row>
    <row r="60" spans="4:5">
      <c r="D60" s="238"/>
      <c r="E60" s="243"/>
    </row>
    <row r="61" spans="4:5">
      <c r="D61" s="238"/>
      <c r="E61" s="243"/>
    </row>
    <row r="62" spans="4:5">
      <c r="D62" s="238"/>
      <c r="E62" s="243"/>
    </row>
    <row r="63" spans="4:5">
      <c r="D63" s="238"/>
      <c r="E63" s="243"/>
    </row>
    <row r="64" spans="4:5">
      <c r="D64" s="238"/>
      <c r="E64" s="243"/>
    </row>
    <row r="65" spans="4:5">
      <c r="D65" s="238"/>
      <c r="E65" s="243"/>
    </row>
    <row r="66" spans="4:5">
      <c r="D66" s="238"/>
      <c r="E66" s="243"/>
    </row>
    <row r="67" spans="4:5">
      <c r="D67" s="238"/>
      <c r="E67" s="243"/>
    </row>
    <row r="68" spans="4:5">
      <c r="D68" s="238"/>
      <c r="E68" s="243"/>
    </row>
    <row r="69" spans="4:5">
      <c r="D69" s="238"/>
      <c r="E69" s="243"/>
    </row>
    <row r="70" spans="4:5">
      <c r="D70" s="238"/>
      <c r="E70" s="243"/>
    </row>
    <row r="71" spans="4:5">
      <c r="D71" s="238"/>
      <c r="E71" s="243"/>
    </row>
    <row r="72" spans="4:5">
      <c r="D72" s="238"/>
      <c r="E72" s="243"/>
    </row>
  </sheetData>
  <sheetProtection sheet="1" objects="1" scenarios="1" formatColumns="0" formatRows="0" insertColumns="0" insertRows="0" deleteColumns="0" deleteRows="0"/>
  <mergeCells count="4">
    <mergeCell ref="A4:D4"/>
    <mergeCell ref="F4:H4"/>
    <mergeCell ref="F44:G44"/>
    <mergeCell ref="A44:C44"/>
  </mergeCells>
  <phoneticPr fontId="0" type="noConversion"/>
  <pageMargins left="1.6141732283464567" right="0.39370078740157483" top="0.27559055118110237" bottom="0" header="0.39370078740157483" footer="0.11811023622047245"/>
  <pageSetup paperSize="9" scale="94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H248"/>
  <sheetViews>
    <sheetView showGridLines="0" zoomScaleNormal="100" zoomScaleSheetLayoutView="62" workbookViewId="0">
      <selection activeCell="B10" sqref="B10"/>
    </sheetView>
  </sheetViews>
  <sheetFormatPr defaultColWidth="47.42578125" defaultRowHeight="15"/>
  <cols>
    <col min="1" max="1" width="15" style="230" customWidth="1"/>
    <col min="2" max="2" width="21.5703125" style="230" customWidth="1"/>
    <col min="3" max="3" width="59.140625" style="230" customWidth="1"/>
    <col min="4" max="4" width="18.5703125" style="298" customWidth="1"/>
    <col min="5" max="5" width="10.85546875" style="230" customWidth="1"/>
    <col min="6" max="6" width="13.28515625" style="230" bestFit="1" customWidth="1"/>
    <col min="7" max="7" width="56.7109375" style="230" bestFit="1" customWidth="1"/>
    <col min="8" max="8" width="6.7109375" style="230" customWidth="1"/>
    <col min="9" max="16384" width="47.42578125" style="230"/>
  </cols>
  <sheetData>
    <row r="1" spans="1:8" ht="21" customHeight="1">
      <c r="A1" s="703" t="s">
        <v>80</v>
      </c>
      <c r="B1" s="703"/>
      <c r="C1" s="703"/>
      <c r="D1" s="703"/>
      <c r="E1" s="278"/>
      <c r="F1" s="278"/>
      <c r="G1" s="278"/>
      <c r="H1" s="278"/>
    </row>
    <row r="2" spans="1:8" ht="45.75" customHeight="1">
      <c r="A2" s="704"/>
      <c r="B2" s="704"/>
      <c r="C2" s="704"/>
      <c r="D2" s="704"/>
      <c r="E2" s="278"/>
      <c r="F2" s="278"/>
      <c r="G2" s="278"/>
      <c r="H2" s="278"/>
    </row>
    <row r="3" spans="1:8" ht="25.5" customHeight="1">
      <c r="A3" s="700" t="s">
        <v>258</v>
      </c>
      <c r="B3" s="701"/>
      <c r="C3" s="701"/>
      <c r="D3" s="702"/>
      <c r="E3" s="231"/>
      <c r="F3" s="229"/>
      <c r="G3" s="229"/>
      <c r="H3" s="229"/>
    </row>
    <row r="4" spans="1:8" s="232" customFormat="1" ht="30" customHeight="1">
      <c r="A4" s="279" t="s">
        <v>365</v>
      </c>
      <c r="B4" s="279" t="s">
        <v>10</v>
      </c>
      <c r="C4" s="279" t="s">
        <v>61</v>
      </c>
      <c r="D4" s="295" t="s">
        <v>62</v>
      </c>
    </row>
    <row r="5" spans="1:8" s="232" customFormat="1">
      <c r="A5" s="705" t="s">
        <v>595</v>
      </c>
      <c r="B5" s="706"/>
      <c r="C5" s="706"/>
      <c r="D5" s="707"/>
    </row>
    <row r="6" spans="1:8" s="232" customFormat="1">
      <c r="A6" s="440"/>
      <c r="B6" s="288"/>
      <c r="C6" s="280" t="str">
        <f>IF(A6&lt;&gt;"",INDEX(CIDs!B:B,MATCH('RECOLHIMENTO DE CLIENTES'!A6,CIDs!A:A,0)),"")</f>
        <v/>
      </c>
      <c r="D6" s="553"/>
    </row>
    <row r="7" spans="1:8" s="232" customFormat="1">
      <c r="A7" s="440"/>
      <c r="B7" s="288"/>
      <c r="C7" s="280" t="str">
        <f>IF(A7&lt;&gt;"",INDEX(CIDs!B:B,MATCH('RECOLHIMENTO DE CLIENTES'!A7,CIDs!A:A,0)),"")</f>
        <v/>
      </c>
      <c r="D7" s="553"/>
      <c r="F7" s="234">
        <v>6539</v>
      </c>
      <c r="G7" s="237" t="str">
        <f>INDEX(CIDs!B:B,MATCH('RECOLHIMENTO DE CLIENTES'!F7,CIDs!A:A,0))</f>
        <v>ABREU PRESENTES E UTIL - 6539</v>
      </c>
      <c r="H7" s="237">
        <v>110</v>
      </c>
    </row>
    <row r="8" spans="1:8" s="232" customFormat="1">
      <c r="A8" s="309"/>
      <c r="B8" s="288"/>
      <c r="C8" s="280" t="str">
        <f>IF(A8&lt;&gt;"",INDEX(CIDs!B:B,MATCH('RECOLHIMENTO DE CLIENTES'!A8,CIDs!A:A,0)),"")</f>
        <v/>
      </c>
      <c r="D8" s="553"/>
      <c r="E8" s="300"/>
      <c r="F8" s="234">
        <v>1955</v>
      </c>
      <c r="G8" s="237" t="str">
        <f>INDEX(CIDs!B:B,MATCH('RECOLHIMENTO DE CLIENTES'!F8,CIDs!A:A,0))</f>
        <v>ANDRIELLY COPIAS - 1955</v>
      </c>
      <c r="H8" s="237">
        <v>66</v>
      </c>
    </row>
    <row r="9" spans="1:8" s="232" customFormat="1">
      <c r="A9" s="440"/>
      <c r="B9" s="288"/>
      <c r="C9" s="280" t="str">
        <f>IF(A9&lt;&gt;"",INDEX(CIDs!B:B,MATCH('RECOLHIMENTO DE CLIENTES'!A9,CIDs!A:A,0)),"")</f>
        <v/>
      </c>
      <c r="D9" s="553"/>
      <c r="F9" s="234">
        <v>1793</v>
      </c>
      <c r="G9" s="237" t="str">
        <f>INDEX(CIDs!B:B,MATCH('RECOLHIMENTO DE CLIENTES'!F9,CIDs!A:A,0))</f>
        <v>ANDRIELLY SERVIÇO - 1793</v>
      </c>
      <c r="H9" s="237">
        <v>66</v>
      </c>
    </row>
    <row r="10" spans="1:8" s="232" customFormat="1">
      <c r="A10" s="309"/>
      <c r="B10" s="288"/>
      <c r="C10" s="280" t="str">
        <f>IF(A10&lt;&gt;"",INDEX(CIDs!B:B,MATCH('RECOLHIMENTO DE CLIENTES'!A10,CIDs!A:A,0)),"")</f>
        <v/>
      </c>
      <c r="D10" s="553"/>
      <c r="F10" s="234">
        <v>6446</v>
      </c>
      <c r="G10" s="237" t="str">
        <f>INDEX(CIDs!B:B,MATCH('RECOLHIMENTO DE CLIENTES'!F10,CIDs!A:A,0))</f>
        <v>RONDELLI SBARDELOTTI - 6446</v>
      </c>
      <c r="H10" s="237">
        <v>208</v>
      </c>
    </row>
    <row r="11" spans="1:8" s="232" customFormat="1">
      <c r="A11" s="309"/>
      <c r="B11" s="288"/>
      <c r="C11" s="280" t="str">
        <f>IF(A11&lt;&gt;"",INDEX(CIDs!B:B,MATCH('RECOLHIMENTO DE CLIENTES'!A11,CIDs!A:A,0)),"")</f>
        <v/>
      </c>
      <c r="D11" s="553"/>
      <c r="F11" s="234">
        <v>6501</v>
      </c>
      <c r="G11" s="237" t="str">
        <f>INDEX(CIDs!B:B,MATCH('RECOLHIMENTO DE CLIENTES'!F11,CIDs!A:A,0))</f>
        <v>AUTO SERVIÇO INTERNACIONAL - 6501</v>
      </c>
      <c r="H11" s="237">
        <v>87</v>
      </c>
    </row>
    <row r="12" spans="1:8" s="232" customFormat="1">
      <c r="A12" s="309"/>
      <c r="B12" s="288"/>
      <c r="C12" s="280" t="str">
        <f>IF(A12&lt;&gt;"",INDEX(CIDs!B:B,MATCH('RECOLHIMENTO DE CLIENTES'!A12,CIDs!A:A,0)),"")</f>
        <v/>
      </c>
      <c r="D12" s="553"/>
      <c r="F12" s="234">
        <v>6503</v>
      </c>
      <c r="G12" s="237" t="str">
        <f>INDEX(CIDs!B:B,MATCH('RECOLHIMENTO DE CLIENTES'!F12,CIDs!A:A,0))</f>
        <v>AUTO SERVIÇO NACIONAL - 6503</v>
      </c>
      <c r="H12" s="237">
        <v>87</v>
      </c>
    </row>
    <row r="13" spans="1:8" s="232" customFormat="1">
      <c r="A13" s="309"/>
      <c r="B13" s="288"/>
      <c r="C13" s="280" t="str">
        <f>IF(A13&lt;&gt;"",INDEX(CIDs!B:B,MATCH('RECOLHIMENTO DE CLIENTES'!A13,CIDs!A:A,0)),"")</f>
        <v/>
      </c>
      <c r="D13" s="553"/>
      <c r="F13" s="234">
        <v>2106</v>
      </c>
      <c r="G13" s="237" t="str">
        <f>INDEX(CIDs!B:B,MATCH('RECOLHIMENTO DE CLIENTES'!F13,CIDs!A:A,0))</f>
        <v>AUTO SERVIÇO NOVA ESPERANÇA - 2106</v>
      </c>
      <c r="H13" s="237">
        <v>87</v>
      </c>
    </row>
    <row r="14" spans="1:8" s="232" customFormat="1">
      <c r="A14" s="309"/>
      <c r="B14" s="465"/>
      <c r="C14" s="280" t="str">
        <f>IF(A14&lt;&gt;"",INDEX(CIDs!B:B,MATCH('RECOLHIMENTO DE CLIENTES'!A14,CIDs!A:A,0)),"")</f>
        <v/>
      </c>
      <c r="D14" s="553"/>
      <c r="F14" s="234">
        <v>2161</v>
      </c>
      <c r="G14" s="237" t="str">
        <f>INDEX(CIDs!B:B,MATCH('RECOLHIMENTO DE CLIENTES'!F14,CIDs!A:A,0))</f>
        <v>REGO E OLIVEIRA - 2161</v>
      </c>
      <c r="H14" s="237">
        <v>205</v>
      </c>
    </row>
    <row r="15" spans="1:8" s="232" customFormat="1">
      <c r="A15" s="309"/>
      <c r="B15" s="465"/>
      <c r="C15" s="280" t="str">
        <f>IF(A15&lt;&gt;"",INDEX(CIDs!B:B,MATCH('RECOLHIMENTO DE CLIENTES'!A15,CIDs!A:A,0)),"")</f>
        <v/>
      </c>
      <c r="D15" s="553"/>
      <c r="F15" s="234">
        <v>2065</v>
      </c>
      <c r="G15" s="237" t="s">
        <v>518</v>
      </c>
      <c r="H15" s="237"/>
    </row>
    <row r="16" spans="1:8" s="232" customFormat="1">
      <c r="A16" s="309"/>
      <c r="B16" s="288"/>
      <c r="C16" s="280" t="str">
        <f>IF(A16&lt;&gt;"",INDEX(CIDs!B:B,MATCH('RECOLHIMENTO DE CLIENTES'!A16,CIDs!A:A,0)),"")</f>
        <v/>
      </c>
      <c r="D16" s="553"/>
      <c r="F16" s="234">
        <v>7276</v>
      </c>
      <c r="G16" s="237" t="str">
        <f>INDEX(CIDs!B:B,MATCH('RECOLHIMENTO DE CLIENTES'!F16,CIDs!A:A,0))</f>
        <v>ECE CONTABILIDADE - 7276</v>
      </c>
      <c r="H16" s="237">
        <v>107</v>
      </c>
    </row>
    <row r="17" spans="1:8" s="232" customFormat="1">
      <c r="A17" s="309"/>
      <c r="B17" s="288"/>
      <c r="C17" s="280" t="str">
        <f>IF(A17&lt;&gt;"",INDEX(CIDs!B:B,MATCH('RECOLHIMENTO DE CLIENTES'!A17,CIDs!A:A,0)),"")</f>
        <v/>
      </c>
      <c r="D17" s="553"/>
      <c r="F17" s="234">
        <v>6128</v>
      </c>
      <c r="G17" s="237" t="str">
        <f>INDEX(CIDs!B:B,MATCH('RECOLHIMENTO DE CLIENTES'!F17,CIDs!A:A,0))</f>
        <v>GABRIELA BARBATI - 6128</v>
      </c>
      <c r="H17" s="237">
        <v>101</v>
      </c>
    </row>
    <row r="18" spans="1:8" s="232" customFormat="1">
      <c r="A18" s="440"/>
      <c r="B18" s="465"/>
      <c r="C18" s="280" t="str">
        <f>IF(A18&lt;&gt;"",INDEX(CIDs!B:B,MATCH('RECOLHIMENTO DE CLIENTES'!A18,CIDs!A:A,0)),"")</f>
        <v/>
      </c>
      <c r="D18" s="553"/>
      <c r="F18" s="234">
        <v>2148</v>
      </c>
      <c r="G18" s="237" t="str">
        <f>INDEX(CIDs!B:B,MATCH('RECOLHIMENTO DE CLIENTES'!F18,CIDs!A:A,0))</f>
        <v>BITTENCOURT E BITTENCOURT - 2148</v>
      </c>
      <c r="H18" s="237">
        <v>59</v>
      </c>
    </row>
    <row r="19" spans="1:8" s="232" customFormat="1">
      <c r="A19" s="440"/>
      <c r="B19" s="288"/>
      <c r="C19" s="280" t="str">
        <f>IF(A19&lt;&gt;"",INDEX(CIDs!B:B,MATCH('RECOLHIMENTO DE CLIENTES'!A19,CIDs!A:A,0)),"")</f>
        <v/>
      </c>
      <c r="D19" s="553"/>
      <c r="F19" s="234">
        <v>2094</v>
      </c>
      <c r="G19" s="237" t="str">
        <f>INDEX(CIDs!B:B,MATCH('RECOLHIMENTO DE CLIENTES'!F19,CIDs!A:A,0))</f>
        <v>CALIARI E SANTOS SERVIÇOS - 2094</v>
      </c>
      <c r="H19" s="237">
        <v>59</v>
      </c>
    </row>
    <row r="20" spans="1:8" s="232" customFormat="1">
      <c r="A20" s="440"/>
      <c r="B20" s="288"/>
      <c r="C20" s="280" t="str">
        <f>IF(A20&lt;&gt;"",INDEX(CIDs!B:B,MATCH('RECOLHIMENTO DE CLIENTES'!A20,CIDs!A:A,0)),"")</f>
        <v/>
      </c>
      <c r="D20" s="553"/>
      <c r="F20" s="234">
        <v>7256</v>
      </c>
      <c r="G20" s="237" t="str">
        <f>INDEX(CIDs!B:B,MATCH('RECOLHIMENTO DE CLIENTES'!F20,CIDs!A:A,0))</f>
        <v>CENTRAL DAS EMBALAGENS - 7256</v>
      </c>
      <c r="H20" s="237">
        <v>82</v>
      </c>
    </row>
    <row r="21" spans="1:8" s="232" customFormat="1">
      <c r="A21" s="309"/>
      <c r="B21" s="465"/>
      <c r="C21" s="280" t="str">
        <f>IF(A21&lt;&gt;"",INDEX(CIDs!B:B,MATCH('RECOLHIMENTO DE CLIENTES'!A21,CIDs!A:A,0)),"")</f>
        <v/>
      </c>
      <c r="D21" s="553"/>
      <c r="F21" s="234">
        <v>6385</v>
      </c>
      <c r="G21" s="237" t="str">
        <f>INDEX(CIDs!B:B,MATCH('RECOLHIMENTO DE CLIENTES'!F21,CIDs!A:A,0))</f>
        <v>GFC COMERCIAL - 6385</v>
      </c>
      <c r="H21" s="237">
        <v>59</v>
      </c>
    </row>
    <row r="22" spans="1:8" s="232" customFormat="1">
      <c r="A22" s="440"/>
      <c r="B22" s="465"/>
      <c r="C22" s="280" t="str">
        <f>IF(A22&lt;&gt;"",INDEX(CIDs!B:B,MATCH('RECOLHIMENTO DE CLIENTES'!A22,CIDs!A:A,0)),"")</f>
        <v/>
      </c>
      <c r="D22" s="553"/>
      <c r="F22" s="234">
        <v>6063</v>
      </c>
      <c r="G22" s="237" t="str">
        <f>INDEX(CIDs!B:B,MATCH('RECOLHIMENTO DE CLIENTES'!F22,CIDs!A:A,0))</f>
        <v>COMERCIAL SKARLATH - 6063</v>
      </c>
      <c r="H22" s="237">
        <v>105</v>
      </c>
    </row>
    <row r="23" spans="1:8" s="232" customFormat="1">
      <c r="A23" s="309"/>
      <c r="B23" s="465"/>
      <c r="C23" s="280" t="str">
        <f>IF(A23&lt;&gt;"",INDEX(CIDs!B:B,MATCH('RECOLHIMENTO DE CLIENTES'!A23,CIDs!A:A,0)),"")</f>
        <v/>
      </c>
      <c r="D23" s="553"/>
      <c r="F23" s="234">
        <v>2114</v>
      </c>
      <c r="G23" s="237" t="str">
        <f>INDEX(CIDs!B:B,MATCH('RECOLHIMENTO DE CLIENTES'!F23,CIDs!A:A,0))</f>
        <v>COMERCIO E SERVIÇO ELO DOURADO - 2114</v>
      </c>
      <c r="H23" s="237">
        <v>36</v>
      </c>
    </row>
    <row r="24" spans="1:8" s="232" customFormat="1">
      <c r="A24" s="309"/>
      <c r="B24" s="288"/>
      <c r="C24" s="280" t="str">
        <f>IF(A24&lt;&gt;"",INDEX(CIDs!B:B,MATCH('RECOLHIMENTO DE CLIENTES'!A24,CIDs!A:A,0)),"")</f>
        <v/>
      </c>
      <c r="D24" s="553"/>
      <c r="F24" s="234">
        <v>7153</v>
      </c>
      <c r="G24" s="237" t="str">
        <f>INDEX(CIDs!B:B,MATCH('RECOLHIMENTO DE CLIENTES'!F24,CIDs!A:A,0))</f>
        <v>COMPANY GAME CAMPO GRANDE - 7153</v>
      </c>
      <c r="H24" s="237">
        <v>105</v>
      </c>
    </row>
    <row r="25" spans="1:8" s="232" customFormat="1">
      <c r="A25" s="309"/>
      <c r="B25" s="288"/>
      <c r="C25" s="280" t="str">
        <f>IF(A25&lt;&gt;"",INDEX(CIDs!B:B,MATCH('RECOLHIMENTO DE CLIENTES'!A25,CIDs!A:A,0)),"")</f>
        <v/>
      </c>
      <c r="D25" s="553"/>
      <c r="F25" s="234">
        <v>1898</v>
      </c>
      <c r="G25" s="237" t="str">
        <f>INDEX(CIDs!B:B,MATCH('RECOLHIMENTO DE CLIENTES'!F25,CIDs!A:A,0))</f>
        <v>COMPANY GAME EXPEDITO GARCIA - 1898</v>
      </c>
      <c r="H25" s="237">
        <v>105</v>
      </c>
    </row>
    <row r="26" spans="1:8" s="232" customFormat="1">
      <c r="A26" s="440"/>
      <c r="B26" s="288"/>
      <c r="C26" s="280" t="str">
        <f>IF(A26&lt;&gt;"",INDEX(CIDs!B:B,MATCH('RECOLHIMENTO DE CLIENTES'!A26,CIDs!A:A,0)),"")</f>
        <v/>
      </c>
      <c r="D26" s="553"/>
      <c r="F26" s="234">
        <v>1911</v>
      </c>
      <c r="G26" s="237" t="str">
        <f>INDEX(CIDs!B:B,MATCH('RECOLHIMENTO DE CLIENTES'!F26,CIDs!A:A,0))</f>
        <v>COPIADORA ART EM GRAFICA - 1911</v>
      </c>
      <c r="H26" s="237">
        <v>276</v>
      </c>
    </row>
    <row r="27" spans="1:8" s="232" customFormat="1">
      <c r="A27" s="309"/>
      <c r="B27" s="288"/>
      <c r="C27" s="280" t="str">
        <f>IF(A27&lt;&gt;"",INDEX(CIDs!B:B,MATCH('RECOLHIMENTO DE CLIENTES'!A27,CIDs!A:A,0)),"")</f>
        <v/>
      </c>
      <c r="D27" s="553"/>
      <c r="F27" s="234">
        <v>2079</v>
      </c>
      <c r="G27" s="237" t="str">
        <f>INDEX(CIDs!B:B,MATCH('RECOLHIMENTO DE CLIENTES'!F27,CIDs!A:A,0))</f>
        <v>DULCE SCHAEFFER - 2079</v>
      </c>
      <c r="H27" s="237">
        <v>274</v>
      </c>
    </row>
    <row r="28" spans="1:8" s="232" customFormat="1">
      <c r="A28" s="440"/>
      <c r="B28" s="465"/>
      <c r="C28" s="280" t="str">
        <f>IF(A28&lt;&gt;"",INDEX(CIDs!B:B,MATCH('RECOLHIMENTO DE CLIENTES'!A28,CIDs!A:A,0)),"")</f>
        <v/>
      </c>
      <c r="D28" s="553"/>
      <c r="F28" s="234">
        <v>2258</v>
      </c>
      <c r="G28" s="237" t="str">
        <f>INDEX(CIDs!B:B,MATCH('RECOLHIMENTO DE CLIENTES'!F28,CIDs!A:A,0))</f>
        <v>R B CANGUSSU - COB 2258</v>
      </c>
      <c r="H28" s="237">
        <v>89</v>
      </c>
    </row>
    <row r="29" spans="1:8" s="232" customFormat="1">
      <c r="A29" s="440"/>
      <c r="B29" s="288"/>
      <c r="C29" s="280" t="str">
        <f>IF(A29&lt;&gt;"",INDEX(CIDs!B:B,MATCH('RECOLHIMENTO DE CLIENTES'!A29,CIDs!A:A,0)),"")</f>
        <v/>
      </c>
      <c r="D29" s="553"/>
      <c r="F29" s="234">
        <v>1986</v>
      </c>
      <c r="G29" s="237" t="str">
        <f>INDEX(CIDs!B:B,MATCH('RECOLHIMENTO DE CLIENTES'!F29,CIDs!A:A,0))</f>
        <v xml:space="preserve"> CONCESSIONARIA FAÇA FÁCIL - 1986</v>
      </c>
      <c r="H29" s="237">
        <v>99</v>
      </c>
    </row>
    <row r="30" spans="1:8" s="232" customFormat="1">
      <c r="A30" s="309"/>
      <c r="B30" s="288"/>
      <c r="C30" s="280" t="str">
        <f>IF(A30&lt;&gt;"",INDEX(CIDs!B:B,MATCH('RECOLHIMENTO DE CLIENTES'!A30,CIDs!A:A,0)),"")</f>
        <v/>
      </c>
      <c r="D30" s="553"/>
      <c r="F30" s="234">
        <v>2082</v>
      </c>
      <c r="G30" s="237" t="str">
        <f>INDEX(CIDs!B:B,MATCH('RECOLHIMENTO DE CLIENTES'!F30,CIDs!A:A,0))</f>
        <v>FNS SAMPAIO PREST - 2082</v>
      </c>
      <c r="H30" s="237">
        <v>90</v>
      </c>
    </row>
    <row r="31" spans="1:8" s="232" customFormat="1">
      <c r="A31" s="309"/>
      <c r="B31" s="288"/>
      <c r="C31" s="280" t="str">
        <f>IF(A31&lt;&gt;"",INDEX(CIDs!B:B,MATCH('RECOLHIMENTO DE CLIENTES'!A31,CIDs!A:A,0)),"")</f>
        <v/>
      </c>
      <c r="D31" s="553"/>
      <c r="F31" s="234">
        <v>2095</v>
      </c>
      <c r="G31" s="237" t="str">
        <f>INDEX(CIDs!B:B,MATCH('RECOLHIMENTO DE CLIENTES'!F31,CIDs!A:A,0))</f>
        <v>IFE MODA FASHION - 2095</v>
      </c>
      <c r="H31" s="237">
        <v>183</v>
      </c>
    </row>
    <row r="32" spans="1:8" s="666" customFormat="1">
      <c r="A32" s="440"/>
      <c r="B32" s="288"/>
      <c r="C32" s="280" t="str">
        <f>IF(A32&lt;&gt;"",INDEX(CIDs!B:B,MATCH('RECOLHIMENTO DE CLIENTES'!A32,CIDs!A:A,0)),"")</f>
        <v/>
      </c>
      <c r="D32" s="553"/>
      <c r="F32" s="497">
        <v>2133</v>
      </c>
      <c r="G32" s="667" t="str">
        <f>INDEX(CIDs!B:B,MATCH('RECOLHIMENTO DE CLIENTES'!F32,CIDs!A:A,0))</f>
        <v>J A SANTA MONICA - 2133</v>
      </c>
      <c r="H32" s="667">
        <v>54</v>
      </c>
    </row>
    <row r="33" spans="1:8" s="232" customFormat="1">
      <c r="A33" s="309"/>
      <c r="B33" s="288"/>
      <c r="C33" s="280" t="str">
        <f>IF(A33&lt;&gt;"",INDEX(CIDs!B:B,MATCH('RECOLHIMENTO DE CLIENTES'!A33,CIDs!A:A,0)),"")</f>
        <v/>
      </c>
      <c r="D33" s="553"/>
      <c r="F33" s="234">
        <v>7169</v>
      </c>
      <c r="G33" s="237" t="str">
        <f>INDEX(CIDs!B:B,MATCH('RECOLHIMENTO DE CLIENTES'!F33,CIDs!A:A,0))</f>
        <v>L&amp;M MANUTENÇÃO E SERVIÇOS - 7169</v>
      </c>
      <c r="H33" s="237">
        <v>183</v>
      </c>
    </row>
    <row r="34" spans="1:8" s="232" customFormat="1">
      <c r="A34" s="440"/>
      <c r="B34" s="465"/>
      <c r="C34" s="280" t="str">
        <f>IF(A34&lt;&gt;"",INDEX(CIDs!B:B,MATCH('RECOLHIMENTO DE CLIENTES'!A34,CIDs!A:A,0)),"")</f>
        <v/>
      </c>
      <c r="D34" s="553"/>
      <c r="F34" s="234">
        <v>6827</v>
      </c>
      <c r="G34" s="237" t="str">
        <f>INDEX(CIDs!B:B,MATCH('RECOLHIMENTO DE CLIENTES'!F34,CIDs!A:A,0))</f>
        <v>LANDS MODAS - 6827</v>
      </c>
      <c r="H34" s="237">
        <v>101</v>
      </c>
    </row>
    <row r="35" spans="1:8" s="232" customFormat="1">
      <c r="A35" s="309"/>
      <c r="B35" s="465"/>
      <c r="C35" s="280" t="str">
        <f>IF(A35&lt;&gt;"",INDEX(CIDs!B:B,MATCH('RECOLHIMENTO DE CLIENTES'!A35,CIDs!A:A,0)),"")</f>
        <v/>
      </c>
      <c r="D35" s="553"/>
      <c r="F35" s="234">
        <v>6305</v>
      </c>
      <c r="G35" s="237" t="str">
        <f>INDEX(CIDs!B:B,MATCH('RECOLHIMENTO DE CLIENTES'!F35,CIDs!A:A,0))</f>
        <v>LARISSA MARIS GUIA - 6305</v>
      </c>
      <c r="H35" s="237">
        <v>91</v>
      </c>
    </row>
    <row r="36" spans="1:8" s="232" customFormat="1">
      <c r="A36" s="440"/>
      <c r="B36" s="288"/>
      <c r="C36" s="280" t="str">
        <f>IF(A36&lt;&gt;"",INDEX(CIDs!B:B,MATCH('RECOLHIMENTO DE CLIENTES'!A36,CIDs!A:A,0)),"")</f>
        <v/>
      </c>
      <c r="D36" s="553"/>
      <c r="F36" s="234">
        <v>7201</v>
      </c>
      <c r="G36" s="237" t="str">
        <f>INDEX(CIDs!B:B,MATCH('RECOLHIMENTO DE CLIENTES'!F36,CIDs!A:A,0))</f>
        <v>LM GOMES - SERRA - 7201</v>
      </c>
      <c r="H36" s="237">
        <v>110</v>
      </c>
    </row>
    <row r="37" spans="1:8" s="232" customFormat="1">
      <c r="A37" s="440"/>
      <c r="B37" s="288"/>
      <c r="C37" s="280" t="str">
        <f>IF(A37&lt;&gt;"",INDEX(CIDs!B:B,MATCH('RECOLHIMENTO DE CLIENTES'!A37,CIDs!A:A,0)),"")</f>
        <v/>
      </c>
      <c r="D37" s="553"/>
      <c r="F37" s="234">
        <v>2020</v>
      </c>
      <c r="G37" s="237" t="str">
        <f>INDEX(CIDs!B:B,MATCH('RECOLHIMENTO DE CLIENTES'!F37,CIDs!A:A,0))</f>
        <v>LM GOMES - SERRANO - 2020</v>
      </c>
      <c r="H37" s="237">
        <v>110</v>
      </c>
    </row>
    <row r="38" spans="1:8" s="232" customFormat="1">
      <c r="A38" s="309"/>
      <c r="B38" s="288"/>
      <c r="C38" s="280" t="str">
        <f>IF(A38&lt;&gt;"",INDEX(CIDs!B:B,MATCH('RECOLHIMENTO DE CLIENTES'!A38,CIDs!A:A,0)),"")</f>
        <v/>
      </c>
      <c r="D38" s="553"/>
      <c r="F38" s="234">
        <v>2092</v>
      </c>
      <c r="G38" s="237" t="str">
        <f>INDEX(CIDs!B:B,MATCH('RECOLHIMENTO DE CLIENTES'!F38,CIDs!A:A,0))</f>
        <v>M &amp; L SERVIÇOS DIVERSOS - 2092</v>
      </c>
      <c r="H38" s="237">
        <v>107</v>
      </c>
    </row>
    <row r="39" spans="1:8" s="232" customFormat="1">
      <c r="A39" s="309"/>
      <c r="B39" s="288"/>
      <c r="C39" s="280" t="str">
        <f>IF(A39&lt;&gt;"",INDEX(CIDs!B:B,MATCH('RECOLHIMENTO DE CLIENTES'!A39,CIDs!A:A,0)),"")</f>
        <v/>
      </c>
      <c r="D39" s="553"/>
      <c r="F39" s="234">
        <v>6474</v>
      </c>
      <c r="G39" s="237" t="str">
        <f>INDEX(CIDs!B:B,MATCH('RECOLHIMENTO DE CLIENTES'!F39,CIDs!A:A,0))</f>
        <v>MANIA GAME - 6474</v>
      </c>
      <c r="H39" s="237">
        <v>54</v>
      </c>
    </row>
    <row r="40" spans="1:8" s="232" customFormat="1">
      <c r="A40" s="309"/>
      <c r="B40" s="288"/>
      <c r="C40" s="280" t="str">
        <f>IF(A40&lt;&gt;"",INDEX(CIDs!B:B,MATCH('RECOLHIMENTO DE CLIENTES'!A40,CIDs!A:A,0)),"")</f>
        <v/>
      </c>
      <c r="D40" s="553"/>
      <c r="F40" s="234">
        <v>6364</v>
      </c>
      <c r="G40" s="237" t="str">
        <f>INDEX(CIDs!B:B,MATCH('RECOLHIMENTO DE CLIENTES'!F40,CIDs!A:A,0))</f>
        <v>MMB COPIADORA - 6364</v>
      </c>
      <c r="H40" s="237">
        <v>59</v>
      </c>
    </row>
    <row r="41" spans="1:8" s="232" customFormat="1">
      <c r="A41" s="309"/>
      <c r="B41" s="288"/>
      <c r="C41" s="280" t="str">
        <f>IF(A41&lt;&gt;"",INDEX(CIDs!B:B,MATCH('RECOLHIMENTO DE CLIENTES'!A41,CIDs!A:A,0)),"")</f>
        <v/>
      </c>
      <c r="D41" s="553"/>
      <c r="F41" s="234">
        <v>1855</v>
      </c>
      <c r="G41" s="237" t="str">
        <f>INDEX(CIDs!B:B,MATCH('RECOLHIMENTO DE CLIENTES'!F41,CIDs!A:A,0))</f>
        <v>MARISTELA BOTAN - 1855</v>
      </c>
      <c r="H41" s="237">
        <v>208</v>
      </c>
    </row>
    <row r="42" spans="1:8" s="232" customFormat="1">
      <c r="A42" s="309"/>
      <c r="B42" s="288"/>
      <c r="C42" s="280" t="str">
        <f>IF(A42&lt;&gt;"",INDEX(CIDs!B:B,MATCH('RECOLHIMENTO DE CLIENTES'!A42,CIDs!A:A,0)),"")</f>
        <v/>
      </c>
      <c r="D42" s="553"/>
      <c r="F42" s="234">
        <v>2046</v>
      </c>
      <c r="G42" s="237" t="str">
        <f>INDEX(CIDs!B:B,MATCH('RECOLHIMENTO DE CLIENTES'!F42,CIDs!A:A,0))</f>
        <v>MERCEARIA PAVESI - 2046</v>
      </c>
      <c r="H42" s="237">
        <v>100</v>
      </c>
    </row>
    <row r="43" spans="1:8" s="232" customFormat="1">
      <c r="A43" s="309"/>
      <c r="B43" s="288"/>
      <c r="C43" s="280" t="str">
        <f>IF(A43&lt;&gt;"",INDEX(CIDs!B:B,MATCH('RECOLHIMENTO DE CLIENTES'!A43,CIDs!A:A,0)),"")</f>
        <v/>
      </c>
      <c r="D43" s="553"/>
      <c r="F43" s="234">
        <v>1997</v>
      </c>
      <c r="G43" s="237" t="str">
        <f>INDEX(CIDs!B:B,MATCH('RECOLHIMENTO DE CLIENTES'!F43,CIDs!A:A,0))</f>
        <v>NATANAEL SOEIRO - 1997</v>
      </c>
      <c r="H43" s="237">
        <v>205</v>
      </c>
    </row>
    <row r="44" spans="1:8" s="232" customFormat="1">
      <c r="A44" s="309"/>
      <c r="B44" s="288"/>
      <c r="C44" s="280" t="str">
        <f>IF(A44&lt;&gt;"",INDEX(CIDs!B:B,MATCH('RECOLHIMENTO DE CLIENTES'!A44,CIDs!A:A,0)),"")</f>
        <v/>
      </c>
      <c r="D44" s="553"/>
      <c r="F44" s="234">
        <v>7127</v>
      </c>
      <c r="G44" s="237" t="str">
        <f>INDEX(CIDs!B:B,MATCH('RECOLHIMENTO DE CLIENTES'!F44,CIDs!A:A,0))</f>
        <v>STA MONICA COPIA - 7127</v>
      </c>
      <c r="H44" s="237">
        <v>208</v>
      </c>
    </row>
    <row r="45" spans="1:8" s="232" customFormat="1">
      <c r="A45" s="309"/>
      <c r="B45" s="288"/>
      <c r="C45" s="280" t="str">
        <f>IF(A45&lt;&gt;"",INDEX(CIDs!B:B,MATCH('RECOLHIMENTO DE CLIENTES'!A45,CIDs!A:A,0)),"")</f>
        <v/>
      </c>
      <c r="D45" s="553"/>
      <c r="F45" s="234">
        <v>7183</v>
      </c>
      <c r="G45" s="237" t="str">
        <f>INDEX(CIDs!B:B,MATCH('RECOLHIMENTO DE CLIENTES'!F45,CIDs!A:A,0))</f>
        <v>OMEGA VIDEO - 7183</v>
      </c>
      <c r="H45" s="237">
        <v>54</v>
      </c>
    </row>
    <row r="46" spans="1:8" s="232" customFormat="1">
      <c r="A46" s="309"/>
      <c r="B46" s="288"/>
      <c r="C46" s="280" t="str">
        <f>IF(A46&lt;&gt;"",INDEX(CIDs!B:B,MATCH('RECOLHIMENTO DE CLIENTES'!A46,CIDs!A:A,0)),"")</f>
        <v/>
      </c>
      <c r="D46" s="553"/>
      <c r="F46" s="234">
        <v>2007</v>
      </c>
      <c r="G46" s="237" t="str">
        <f>INDEX(CIDs!B:B,MATCH('RECOLHIMENTO DE CLIENTES'!F46,CIDs!A:A,0))</f>
        <v>PAGUE FACIL  CVR - 2007</v>
      </c>
      <c r="H46" s="237">
        <v>208</v>
      </c>
    </row>
    <row r="47" spans="1:8" s="232" customFormat="1">
      <c r="A47" s="309"/>
      <c r="B47" s="288"/>
      <c r="C47" s="280" t="str">
        <f>IF(A47&lt;&gt;"",INDEX(CIDs!B:B,MATCH('RECOLHIMENTO DE CLIENTES'!A47,CIDs!A:A,0)),"")</f>
        <v/>
      </c>
      <c r="D47" s="553"/>
      <c r="F47" s="234">
        <v>7402</v>
      </c>
      <c r="G47" s="237" t="str">
        <f>INDEX(CIDs!B:B,MATCH('RECOLHIMENTO DE CLIENTES'!F47,CIDs!A:A,0))</f>
        <v>PAGUE FACIL FORTALEZA - 7402</v>
      </c>
      <c r="H47" s="237">
        <v>42</v>
      </c>
    </row>
    <row r="48" spans="1:8" s="232" customFormat="1">
      <c r="A48" s="309"/>
      <c r="B48" s="288"/>
      <c r="C48" s="280" t="str">
        <f>IF(A48&lt;&gt;"",INDEX(CIDs!B:B,MATCH('RECOLHIMENTO DE CLIENTES'!A48,CIDs!A:A,0)),"")</f>
        <v/>
      </c>
      <c r="D48" s="553"/>
      <c r="F48" s="234">
        <v>7156</v>
      </c>
      <c r="G48" s="237" t="str">
        <f>INDEX(CIDs!B:B,MATCH('RECOLHIMENTO DE CLIENTES'!F48,CIDs!A:A,0))</f>
        <v>PAGUE FACIL/CERTO JARDIM AMERICA - 7156</v>
      </c>
      <c r="H48" s="237">
        <v>102</v>
      </c>
    </row>
    <row r="49" spans="1:8" s="232" customFormat="1">
      <c r="A49" s="309"/>
      <c r="B49" s="288"/>
      <c r="C49" s="280" t="str">
        <f>IF(A49&lt;&gt;"",INDEX(CIDs!B:B,MATCH('RECOLHIMENTO DE CLIENTES'!A49,CIDs!A:A,0)),"")</f>
        <v/>
      </c>
      <c r="D49" s="553"/>
      <c r="F49" s="234">
        <v>1951</v>
      </c>
      <c r="G49" s="237" t="str">
        <f>INDEX(CIDs!B:B,MATCH('RECOLHIMENTO DE CLIENTES'!F49,CIDs!A:A,0))</f>
        <v>HELIO DE OLIVEIRA - 1951</v>
      </c>
      <c r="H49" s="237">
        <v>205</v>
      </c>
    </row>
    <row r="50" spans="1:8" s="232" customFormat="1">
      <c r="A50" s="440"/>
      <c r="B50" s="288"/>
      <c r="C50" s="280" t="str">
        <f>IF(A50&lt;&gt;"",INDEX(CIDs!B:B,MATCH('RECOLHIMENTO DE CLIENTES'!A50,CIDs!A:A,0)),"")</f>
        <v/>
      </c>
      <c r="D50" s="553"/>
      <c r="F50" s="234">
        <v>7269</v>
      </c>
      <c r="G50" s="237" t="str">
        <f>INDEX(CIDs!B:B,MATCH('RECOLHIMENTO DE CLIENTES'!F50,CIDs!A:A,0))</f>
        <v>PEDRO ROGERIO SILVA - 7269</v>
      </c>
      <c r="H50" s="237">
        <v>103</v>
      </c>
    </row>
    <row r="51" spans="1:8" s="232" customFormat="1">
      <c r="A51" s="309"/>
      <c r="B51" s="288"/>
      <c r="C51" s="280" t="str">
        <f>IF(A51&lt;&gt;"",INDEX(CIDs!B:B,MATCH('RECOLHIMENTO DE CLIENTES'!A51,CIDs!A:A,0)),"")</f>
        <v/>
      </c>
      <c r="D51" s="553"/>
      <c r="F51" s="234">
        <v>6320</v>
      </c>
      <c r="G51" s="237" t="str">
        <f>INDEX(CIDs!B:B,MATCH('RECOLHIMENTO DE CLIENTES'!F51,CIDs!A:A,0))</f>
        <v>PLUS VITORIA - 6320</v>
      </c>
      <c r="H51" s="237">
        <v>106</v>
      </c>
    </row>
    <row r="52" spans="1:8" s="232" customFormat="1">
      <c r="A52" s="440"/>
      <c r="B52" s="465"/>
      <c r="C52" s="280" t="str">
        <f>IF(A52&lt;&gt;"",INDEX(CIDs!B:B,MATCH('RECOLHIMENTO DE CLIENTES'!A52,CIDs!A:A,0)),"")</f>
        <v/>
      </c>
      <c r="D52" s="553"/>
      <c r="F52" s="234">
        <v>2051</v>
      </c>
      <c r="G52" s="237" t="str">
        <f>INDEX(CIDs!B:B,MATCH('RECOLHIMENTO DE CLIENTES'!F52,CIDs!A:A,0))</f>
        <v>AUTO SERVIÇO POIN - 2051</v>
      </c>
      <c r="H52" s="237">
        <v>92</v>
      </c>
    </row>
    <row r="53" spans="1:8" s="232" customFormat="1">
      <c r="A53" s="440"/>
      <c r="B53" s="288"/>
      <c r="C53" s="280" t="str">
        <f>IF(A53&lt;&gt;"",INDEX(CIDs!B:B,MATCH('RECOLHIMENTO DE CLIENTES'!A53,CIDs!A:A,0)),"")</f>
        <v/>
      </c>
      <c r="D53" s="553"/>
      <c r="F53" s="234">
        <v>2058</v>
      </c>
      <c r="G53" s="237" t="str">
        <f>INDEX(CIDs!B:B,MATCH('RECOLHIMENTO DE CLIENTES'!F53,CIDs!A:A,0))</f>
        <v>PRAIA DO CANTO LOCADORA - 2058</v>
      </c>
      <c r="H53" s="237">
        <v>108</v>
      </c>
    </row>
    <row r="54" spans="1:8" s="232" customFormat="1">
      <c r="A54" s="309"/>
      <c r="B54" s="288"/>
      <c r="C54" s="280" t="str">
        <f>IF(A54&lt;&gt;"",INDEX(CIDs!B:B,MATCH('RECOLHIMENTO DE CLIENTES'!A54,CIDs!A:A,0)),"")</f>
        <v/>
      </c>
      <c r="D54" s="553"/>
      <c r="F54" s="234">
        <v>1792</v>
      </c>
      <c r="G54" s="237" t="str">
        <f>INDEX(CIDs!B:B,MATCH('RECOLHIMENTO DE CLIENTES'!F54,CIDs!A:A,0))</f>
        <v>PRICILA ANDRADE - 1792</v>
      </c>
      <c r="H54" s="237">
        <v>526</v>
      </c>
    </row>
    <row r="55" spans="1:8" s="232" customFormat="1">
      <c r="A55" s="309"/>
      <c r="B55" s="288"/>
      <c r="C55" s="280" t="str">
        <f>IF(A55&lt;&gt;"",INDEX(CIDs!B:B,MATCH('RECOLHIMENTO DE CLIENTES'!A55,CIDs!A:A,0)),"")</f>
        <v/>
      </c>
      <c r="D55" s="553"/>
      <c r="F55" s="234">
        <v>2102</v>
      </c>
      <c r="G55" s="237" t="str">
        <f>INDEX(CIDs!B:B,MATCH('RECOLHIMENTO DE CLIENTES'!F55,CIDs!A:A,0))</f>
        <v>PRISCILA MIRANDA GOMES - 2102</v>
      </c>
      <c r="H55" s="237">
        <v>110</v>
      </c>
    </row>
    <row r="56" spans="1:8" s="232" customFormat="1">
      <c r="A56" s="440"/>
      <c r="B56" s="288"/>
      <c r="C56" s="280" t="str">
        <f>IF(A56&lt;&gt;"",INDEX(CIDs!B:B,MATCH('RECOLHIMENTO DE CLIENTES'!A56,CIDs!A:A,0)),"")</f>
        <v/>
      </c>
      <c r="D56" s="553"/>
      <c r="F56" s="234">
        <v>6315</v>
      </c>
      <c r="G56" s="237" t="str">
        <f>INDEX(CIDs!B:B,MATCH('RECOLHIMENTO DE CLIENTES'!F56,CIDs!A:A,0))</f>
        <v>R &amp; R COMERCIO - 6315</v>
      </c>
      <c r="H56" s="237">
        <v>87</v>
      </c>
    </row>
    <row r="57" spans="1:8" s="232" customFormat="1">
      <c r="A57" s="309"/>
      <c r="B57" s="288"/>
      <c r="C57" s="280" t="str">
        <f>IF(A57&lt;&gt;"",INDEX(CIDs!B:B,MATCH('RECOLHIMENTO DE CLIENTES'!A57,CIDs!A:A,0)),"")</f>
        <v/>
      </c>
      <c r="D57" s="553"/>
      <c r="F57" s="234">
        <v>6398</v>
      </c>
      <c r="G57" s="237" t="str">
        <f>INDEX(CIDs!B:B,MATCH('RECOLHIMENTO DE CLIENTES'!F57,CIDs!A:A,0))</f>
        <v>R F PAGUE FACIL - 6398</v>
      </c>
      <c r="H57" s="237">
        <v>91</v>
      </c>
    </row>
    <row r="58" spans="1:8" s="232" customFormat="1">
      <c r="A58" s="309"/>
      <c r="B58" s="288"/>
      <c r="C58" s="280" t="str">
        <f>IF(A58&lt;&gt;"",INDEX(CIDs!B:B,MATCH('RECOLHIMENTO DE CLIENTES'!A58,CIDs!A:A,0)),"")</f>
        <v/>
      </c>
      <c r="D58" s="553"/>
      <c r="F58" s="234">
        <v>2045</v>
      </c>
      <c r="G58" s="237" t="str">
        <f>INDEX(CIDs!B:B,MATCH('RECOLHIMENTO DE CLIENTES'!F58,CIDs!A:A,0))</f>
        <v>R O KIRMSE - ME - 2045</v>
      </c>
      <c r="H58" s="237">
        <v>276</v>
      </c>
    </row>
    <row r="59" spans="1:8" s="232" customFormat="1">
      <c r="A59" s="309"/>
      <c r="B59" s="288"/>
      <c r="C59" s="280" t="str">
        <f>IF(A59&lt;&gt;"",INDEX(CIDs!B:B,MATCH('RECOLHIMENTO DE CLIENTES'!A59,CIDs!A:A,0)),"")</f>
        <v/>
      </c>
      <c r="D59" s="553"/>
      <c r="F59" s="234">
        <v>1854</v>
      </c>
      <c r="G59" s="237" t="str">
        <f>INDEX(CIDs!B:B,MATCH('RECOLHIMENTO DE CLIENTES'!F59,CIDs!A:A,0))</f>
        <v>STOPFARMA - 1854</v>
      </c>
      <c r="H59" s="237">
        <v>183</v>
      </c>
    </row>
    <row r="60" spans="1:8" s="232" customFormat="1">
      <c r="A60" s="309"/>
      <c r="B60" s="288"/>
      <c r="C60" s="280" t="str">
        <f>IF(A60&lt;&gt;"",INDEX(CIDs!B:B,MATCH('RECOLHIMENTO DE CLIENTES'!A60,CIDs!A:A,0)),"")</f>
        <v/>
      </c>
      <c r="D60" s="553"/>
      <c r="F60" s="234">
        <v>6633</v>
      </c>
      <c r="G60" s="237" t="str">
        <f>INDEX(CIDs!B:B,MATCH('RECOLHIMENTO DE CLIENTES'!F60,CIDs!A:A,0))</f>
        <v>SUPERMERCADO CHIABAI - 6633</v>
      </c>
      <c r="H60" s="237">
        <v>44</v>
      </c>
    </row>
    <row r="61" spans="1:8" s="232" customFormat="1">
      <c r="A61" s="309"/>
      <c r="B61" s="288"/>
      <c r="C61" s="280" t="str">
        <f>IF(A61&lt;&gt;"",INDEX(CIDs!B:B,MATCH('RECOLHIMENTO DE CLIENTES'!A61,CIDs!A:A,0)),"")</f>
        <v/>
      </c>
      <c r="D61" s="553"/>
      <c r="F61" s="234">
        <v>6376</v>
      </c>
      <c r="G61" s="237" t="str">
        <f>INDEX(CIDs!B:B,MATCH('RECOLHIMENTO DE CLIENTES'!F61,CIDs!A:A,0))</f>
        <v>SUPERMERCADO PAVESI - 6376</v>
      </c>
      <c r="H61" s="237">
        <v>105</v>
      </c>
    </row>
    <row r="62" spans="1:8" s="232" customFormat="1">
      <c r="A62" s="440"/>
      <c r="B62" s="288"/>
      <c r="C62" s="280" t="str">
        <f>IF(A62&lt;&gt;"",INDEX(CIDs!B:B,MATCH('RECOLHIMENTO DE CLIENTES'!A62,CIDs!A:A,0)),"")</f>
        <v/>
      </c>
      <c r="D62" s="553"/>
      <c r="F62" s="234">
        <v>2130</v>
      </c>
      <c r="G62" s="237" t="str">
        <f>INDEX(CIDs!B:B,MATCH('RECOLHIMENTO DE CLIENTES'!F62,CIDs!A:A,0))</f>
        <v>TAGARABE SERVIÇOS - 2130</v>
      </c>
      <c r="H62" s="237">
        <v>274</v>
      </c>
    </row>
    <row r="63" spans="1:8" s="232" customFormat="1">
      <c r="A63" s="440"/>
      <c r="B63" s="288"/>
      <c r="C63" s="280" t="str">
        <f>IF(A63&lt;&gt;"",INDEX(CIDs!B:B,MATCH('RECOLHIMENTO DE CLIENTES'!A63,CIDs!A:A,0)),"")</f>
        <v/>
      </c>
      <c r="D63" s="553"/>
      <c r="F63" s="234">
        <v>2084</v>
      </c>
      <c r="G63" s="237" t="str">
        <f>INDEX(CIDs!B:B,MATCH('RECOLHIMENTO DE CLIENTES'!F63,CIDs!A:A,0))</f>
        <v>JS SILVA - 2084</v>
      </c>
      <c r="H63" s="237">
        <v>66</v>
      </c>
    </row>
    <row r="64" spans="1:8" s="232" customFormat="1">
      <c r="A64" s="309"/>
      <c r="B64" s="288"/>
      <c r="C64" s="280" t="str">
        <f>IF(A64&lt;&gt;"",INDEX(CIDs!B:B,MATCH('RECOLHIMENTO DE CLIENTES'!A64,CIDs!A:A,0)),"")</f>
        <v/>
      </c>
      <c r="D64" s="553"/>
      <c r="F64" s="234">
        <v>7243</v>
      </c>
      <c r="G64" s="237" t="str">
        <f>INDEX(CIDs!B:B,MATCH('RECOLHIMENTO DE CLIENTES'!F64,CIDs!A:A,0))</f>
        <v>VALQUIRIA NEPOMUCENO - 7243</v>
      </c>
      <c r="H64" s="237">
        <v>184</v>
      </c>
    </row>
    <row r="65" spans="1:8" s="232" customFormat="1">
      <c r="A65" s="309"/>
      <c r="B65" s="288"/>
      <c r="C65" s="280" t="str">
        <f>IF(A65&lt;&gt;"",INDEX(CIDs!B:B,MATCH('RECOLHIMENTO DE CLIENTES'!A65,CIDs!A:A,0)),"")</f>
        <v/>
      </c>
      <c r="D65" s="553"/>
      <c r="F65" s="234">
        <v>6445</v>
      </c>
      <c r="G65" s="237" t="str">
        <f>INDEX(CIDs!B:B,MATCH('RECOLHIMENTO DE CLIENTES'!F65,CIDs!A:A,0))</f>
        <v>VELOX FILMS - 6445</v>
      </c>
      <c r="H65" s="237">
        <v>184</v>
      </c>
    </row>
    <row r="66" spans="1:8" s="232" customFormat="1">
      <c r="A66" s="440"/>
      <c r="B66" s="288"/>
      <c r="C66" s="280" t="str">
        <f>IF(A66&lt;&gt;"",INDEX(CIDs!B:B,MATCH('RECOLHIMENTO DE CLIENTES'!A66,CIDs!A:A,0)),"")</f>
        <v/>
      </c>
      <c r="D66" s="553"/>
      <c r="F66" s="234">
        <v>2142</v>
      </c>
      <c r="G66" s="237" t="str">
        <f>INDEX(CIDs!B:B,MATCH('RECOLHIMENTO DE CLIENTES'!F66,CIDs!A:A,0))</f>
        <v>VERONE SERVICOS DE INFORMATICA LTDA - 2142</v>
      </c>
      <c r="H66" s="237">
        <v>36</v>
      </c>
    </row>
    <row r="67" spans="1:8" s="232" customFormat="1">
      <c r="A67" s="440"/>
      <c r="B67" s="288"/>
      <c r="C67" s="280" t="str">
        <f>IF(A67&lt;&gt;"",INDEX(CIDs!B:B,MATCH('RECOLHIMENTO DE CLIENTES'!A67,CIDs!A:A,0)),"")</f>
        <v/>
      </c>
      <c r="D67" s="553"/>
      <c r="F67" s="234">
        <v>2011</v>
      </c>
      <c r="G67" s="237" t="str">
        <f>INDEX(CIDs!B:B,MATCH('RECOLHIMENTO DE CLIENTES'!F67,CIDs!A:A,0))</f>
        <v>VIANA SERVIÇOS GERAL - 2011</v>
      </c>
      <c r="H67" s="237">
        <v>102</v>
      </c>
    </row>
    <row r="68" spans="1:8" s="232" customFormat="1">
      <c r="A68" s="309"/>
      <c r="B68" s="288"/>
      <c r="C68" s="280" t="str">
        <f>IF(A68&lt;&gt;"",INDEX(CIDs!B:B,MATCH('RECOLHIMENTO DE CLIENTES'!A68,CIDs!A:A,0)),"")</f>
        <v/>
      </c>
      <c r="D68" s="553"/>
      <c r="F68" s="234">
        <v>2187</v>
      </c>
      <c r="G68" s="237" t="str">
        <f>INDEX(CIDs!B:B,MATCH('RECOLHIMENTO DE CLIENTES'!F68,CIDs!A:A,0))</f>
        <v xml:space="preserve"> MARCHIORI COMERCIAL - 2187</v>
      </c>
      <c r="H68" s="234">
        <v>91</v>
      </c>
    </row>
    <row r="69" spans="1:8" s="232" customFormat="1">
      <c r="A69" s="309"/>
      <c r="B69" s="288"/>
      <c r="C69" s="280" t="str">
        <f>IF(A69&lt;&gt;"",INDEX(CIDs!B:B,MATCH('RECOLHIMENTO DE CLIENTES'!A69,CIDs!A:A,0)),"")</f>
        <v/>
      </c>
      <c r="D69" s="553"/>
    </row>
    <row r="70" spans="1:8" s="232" customFormat="1">
      <c r="A70" s="309"/>
      <c r="B70" s="288"/>
      <c r="C70" s="280" t="str">
        <f>IF(A70&lt;&gt;"",INDEX(CIDs!B:B,MATCH('RECOLHIMENTO DE CLIENTES'!A70,CIDs!A:A,0)),"")</f>
        <v/>
      </c>
      <c r="D70" s="553"/>
    </row>
    <row r="71" spans="1:8" s="232" customFormat="1">
      <c r="A71" s="309"/>
      <c r="B71" s="288"/>
      <c r="C71" s="280" t="str">
        <f>IF(A71&lt;&gt;"",INDEX(CIDs!B:B,MATCH('RECOLHIMENTO DE CLIENTES'!A71,CIDs!A:A,0)),"")</f>
        <v/>
      </c>
      <c r="D71" s="553"/>
      <c r="F71" s="281" t="s">
        <v>266</v>
      </c>
      <c r="G71" s="281" t="s">
        <v>259</v>
      </c>
      <c r="H71" s="281" t="s">
        <v>111</v>
      </c>
    </row>
    <row r="72" spans="1:8" s="232" customFormat="1">
      <c r="A72" s="309"/>
      <c r="B72" s="288"/>
      <c r="C72" s="280" t="str">
        <f>IF(A72&lt;&gt;"",INDEX(CIDs!B:B,MATCH('RECOLHIMENTO DE CLIENTES'!A72,CIDs!A:A,0)),"")</f>
        <v/>
      </c>
      <c r="D72" s="553"/>
      <c r="F72" s="234">
        <v>1</v>
      </c>
      <c r="G72" s="237" t="s">
        <v>474</v>
      </c>
      <c r="H72" s="237">
        <v>552</v>
      </c>
    </row>
    <row r="73" spans="1:8" s="232" customFormat="1">
      <c r="A73" s="309"/>
      <c r="B73" s="288"/>
      <c r="C73" s="280" t="str">
        <f>IF(A73&lt;&gt;"",INDEX(CIDs!B:B,MATCH('RECOLHIMENTO DE CLIENTES'!A73,CIDs!A:A,0)),"")</f>
        <v/>
      </c>
      <c r="D73" s="553"/>
      <c r="F73" s="234">
        <v>2</v>
      </c>
      <c r="G73" s="237" t="s">
        <v>83</v>
      </c>
      <c r="H73" s="237">
        <v>274</v>
      </c>
    </row>
    <row r="74" spans="1:8" s="232" customFormat="1">
      <c r="A74" s="440"/>
      <c r="B74" s="288"/>
      <c r="C74" s="280" t="str">
        <f>IF(A74&lt;&gt;"",INDEX(CIDs!B:B,MATCH('RECOLHIMENTO DE CLIENTES'!A74,CIDs!A:A,0)),"")</f>
        <v/>
      </c>
      <c r="D74" s="553"/>
      <c r="F74" s="234">
        <v>3</v>
      </c>
      <c r="G74" s="237" t="s">
        <v>81</v>
      </c>
      <c r="H74" s="237">
        <v>274</v>
      </c>
    </row>
    <row r="75" spans="1:8" s="232" customFormat="1">
      <c r="A75" s="309"/>
      <c r="B75" s="288"/>
      <c r="C75" s="280" t="str">
        <f>IF(A75&lt;&gt;"",INDEX(CIDs!B:B,MATCH('RECOLHIMENTO DE CLIENTES'!A75,CIDs!A:A,0)),"")</f>
        <v/>
      </c>
      <c r="D75" s="439"/>
      <c r="F75" s="234">
        <v>4</v>
      </c>
      <c r="G75" s="237" t="s">
        <v>82</v>
      </c>
      <c r="H75" s="237">
        <v>274</v>
      </c>
    </row>
    <row r="76" spans="1:8" s="232" customFormat="1">
      <c r="A76" s="309"/>
      <c r="B76" s="288"/>
      <c r="C76" s="280" t="str">
        <f>IF(A76&lt;&gt;"",INDEX(CIDs!B:B,MATCH('RECOLHIMENTO DE CLIENTES'!A76,CIDs!A:A,0)),"")</f>
        <v/>
      </c>
      <c r="D76" s="439"/>
      <c r="F76" s="234">
        <v>5</v>
      </c>
      <c r="G76" s="237" t="s">
        <v>84</v>
      </c>
      <c r="H76" s="237">
        <v>274</v>
      </c>
    </row>
    <row r="77" spans="1:8" s="232" customFormat="1">
      <c r="A77" s="309"/>
      <c r="B77" s="288"/>
      <c r="C77" s="280" t="str">
        <f>IF(A77&lt;&gt;"",INDEX(CIDs!B:B,MATCH('RECOLHIMENTO DE CLIENTES'!A77,CIDs!A:A,0)),"")</f>
        <v/>
      </c>
      <c r="D77" s="439"/>
      <c r="F77" s="234">
        <v>6</v>
      </c>
      <c r="G77" s="237" t="s">
        <v>261</v>
      </c>
      <c r="H77" s="237">
        <v>601</v>
      </c>
    </row>
    <row r="78" spans="1:8" s="232" customFormat="1">
      <c r="A78" s="440"/>
      <c r="B78" s="288"/>
      <c r="C78" s="280" t="str">
        <f>IF(A78&lt;&gt;"",INDEX(CIDs!B:B,MATCH('RECOLHIMENTO DE CLIENTES'!A78,CIDs!A:A,0)),"")</f>
        <v/>
      </c>
      <c r="D78" s="439"/>
      <c r="F78" s="234">
        <v>7</v>
      </c>
      <c r="G78" s="237" t="s">
        <v>264</v>
      </c>
      <c r="H78" s="237">
        <v>601</v>
      </c>
    </row>
    <row r="79" spans="1:8" s="232" customFormat="1">
      <c r="A79" s="309"/>
      <c r="B79" s="288"/>
      <c r="C79" s="280" t="str">
        <f>IF(A79&lt;&gt;"",INDEX(CIDs!B:B,MATCH('RECOLHIMENTO DE CLIENTES'!A79,CIDs!A:A,0)),"")</f>
        <v/>
      </c>
      <c r="D79" s="439"/>
      <c r="E79" s="233"/>
      <c r="F79" s="234">
        <v>8</v>
      </c>
      <c r="G79" s="237" t="s">
        <v>85</v>
      </c>
      <c r="H79" s="237">
        <v>552</v>
      </c>
    </row>
    <row r="80" spans="1:8" s="232" customFormat="1">
      <c r="A80" s="309"/>
      <c r="B80" s="288"/>
      <c r="C80" s="280" t="str">
        <f>IF(A80&lt;&gt;"",INDEX(CIDs!B:B,MATCH('RECOLHIMENTO DE CLIENTES'!A80,CIDs!A:A,0)),"")</f>
        <v/>
      </c>
      <c r="D80" s="439"/>
      <c r="E80" s="233"/>
      <c r="F80" s="234">
        <v>9</v>
      </c>
      <c r="G80" s="237" t="s">
        <v>561</v>
      </c>
      <c r="H80" s="237">
        <v>183</v>
      </c>
    </row>
    <row r="81" spans="1:8" s="232" customFormat="1">
      <c r="A81" s="309"/>
      <c r="B81" s="288"/>
      <c r="C81" s="280" t="str">
        <f>IF(A81&lt;&gt;"",INDEX(CIDs!B:B,MATCH('RECOLHIMENTO DE CLIENTES'!A81,CIDs!A:A,0)),"")</f>
        <v/>
      </c>
      <c r="D81" s="439"/>
      <c r="F81" s="234">
        <v>10</v>
      </c>
      <c r="G81" s="237" t="s">
        <v>263</v>
      </c>
      <c r="H81" s="237">
        <v>183</v>
      </c>
    </row>
    <row r="82" spans="1:8" s="232" customFormat="1">
      <c r="A82" s="309"/>
      <c r="B82" s="288"/>
      <c r="C82" s="280" t="str">
        <f>IF(A82&lt;&gt;"",INDEX(CIDs!B:B,MATCH('RECOLHIMENTO DE CLIENTES'!A82,CIDs!A:A,0)),"")</f>
        <v/>
      </c>
      <c r="D82" s="439"/>
      <c r="F82" s="234">
        <v>11</v>
      </c>
      <c r="G82" s="237" t="s">
        <v>260</v>
      </c>
      <c r="H82" s="237">
        <v>51</v>
      </c>
    </row>
    <row r="83" spans="1:8" s="232" customFormat="1">
      <c r="A83" s="309"/>
      <c r="B83" s="288"/>
      <c r="C83" s="280" t="str">
        <f>IF(A83&lt;&gt;"",INDEX(CIDs!B:B,MATCH('RECOLHIMENTO DE CLIENTES'!A83,CIDs!A:A,0)),"")</f>
        <v/>
      </c>
      <c r="D83" s="439"/>
      <c r="F83" s="234">
        <v>12</v>
      </c>
      <c r="G83" s="237" t="s">
        <v>265</v>
      </c>
      <c r="H83" s="237">
        <v>184</v>
      </c>
    </row>
    <row r="84" spans="1:8" s="232" customFormat="1">
      <c r="A84" s="309"/>
      <c r="B84" s="288"/>
      <c r="C84" s="280" t="str">
        <f>IF(A84&lt;&gt;"",INDEX(CIDs!B:B,MATCH('RECOLHIMENTO DE CLIENTES'!A84,CIDs!A:A,0)),"")</f>
        <v/>
      </c>
      <c r="D84" s="439"/>
      <c r="F84" s="234">
        <v>13</v>
      </c>
      <c r="G84" s="237" t="s">
        <v>113</v>
      </c>
      <c r="H84" s="237">
        <v>115</v>
      </c>
    </row>
    <row r="85" spans="1:8" s="232" customFormat="1">
      <c r="A85" s="309"/>
      <c r="B85" s="288"/>
      <c r="C85" s="280" t="str">
        <f>IF(A85&lt;&gt;"",INDEX(CIDs!B:B,MATCH('RECOLHIMENTO DE CLIENTES'!A85,CIDs!A:A,0)),"")</f>
        <v/>
      </c>
      <c r="D85" s="439"/>
      <c r="F85" s="234">
        <v>14</v>
      </c>
      <c r="G85" s="237" t="s">
        <v>457</v>
      </c>
      <c r="H85" s="237">
        <v>601</v>
      </c>
    </row>
    <row r="86" spans="1:8" s="232" customFormat="1">
      <c r="A86" s="309"/>
      <c r="B86" s="288"/>
      <c r="C86" s="280" t="str">
        <f>IF(A86&lt;&gt;"",INDEX(CIDs!B:B,MATCH('RECOLHIMENTO DE CLIENTES'!A86,CIDs!A:A,0)),"")</f>
        <v/>
      </c>
      <c r="D86" s="439"/>
      <c r="F86" s="234">
        <v>15</v>
      </c>
      <c r="G86" s="234" t="s">
        <v>458</v>
      </c>
      <c r="H86" s="234">
        <v>601</v>
      </c>
    </row>
    <row r="87" spans="1:8" s="232" customFormat="1">
      <c r="A87" s="309"/>
      <c r="B87" s="288"/>
      <c r="C87" s="280" t="str">
        <f>IF(A87&lt;&gt;"",INDEX(CIDs!B:B,MATCH('RECOLHIMENTO DE CLIENTES'!A87,CIDs!A:A,0)),"")</f>
        <v/>
      </c>
      <c r="D87" s="439"/>
      <c r="F87" s="234">
        <v>16</v>
      </c>
      <c r="G87" s="234" t="s">
        <v>459</v>
      </c>
      <c r="H87" s="234">
        <v>601</v>
      </c>
    </row>
    <row r="88" spans="1:8" s="232" customFormat="1">
      <c r="A88" s="309"/>
      <c r="B88" s="288"/>
      <c r="C88" s="280" t="str">
        <f>IF(A88&lt;&gt;"",INDEX(CIDs!B:B,MATCH('RECOLHIMENTO DE CLIENTES'!A88,CIDs!A:A,0)),"")</f>
        <v/>
      </c>
      <c r="D88" s="439"/>
      <c r="F88" s="234">
        <v>17</v>
      </c>
      <c r="G88" s="234" t="s">
        <v>461</v>
      </c>
      <c r="H88" s="234">
        <v>601</v>
      </c>
    </row>
    <row r="89" spans="1:8" s="232" customFormat="1">
      <c r="A89" s="309"/>
      <c r="B89" s="288"/>
      <c r="C89" s="280" t="str">
        <f>IF(A89&lt;&gt;"",INDEX(CIDs!B:B,MATCH('RECOLHIMENTO DE CLIENTES'!A89,CIDs!A:A,0)),"")</f>
        <v/>
      </c>
      <c r="D89" s="439"/>
      <c r="F89" s="234">
        <v>18</v>
      </c>
      <c r="G89" s="234" t="s">
        <v>448</v>
      </c>
      <c r="H89" s="234">
        <v>574</v>
      </c>
    </row>
    <row r="90" spans="1:8" s="232" customFormat="1">
      <c r="A90" s="309"/>
      <c r="B90" s="288"/>
      <c r="C90" s="280" t="str">
        <f>IF(A90&lt;&gt;"",INDEX(CIDs!B:B,MATCH('RECOLHIMENTO DE CLIENTES'!A90,CIDs!A:A,0)),"")</f>
        <v/>
      </c>
      <c r="D90" s="439"/>
      <c r="F90" s="234">
        <v>19</v>
      </c>
      <c r="G90" s="234" t="s">
        <v>449</v>
      </c>
      <c r="H90" s="234">
        <v>574</v>
      </c>
    </row>
    <row r="91" spans="1:8" s="232" customFormat="1">
      <c r="A91" s="309"/>
      <c r="B91" s="288"/>
      <c r="C91" s="280" t="str">
        <f>IF(A91&lt;&gt;"",INDEX(CIDs!B:B,MATCH('RECOLHIMENTO DE CLIENTES'!A91,CIDs!A:A,0)),"")</f>
        <v/>
      </c>
      <c r="D91" s="439"/>
      <c r="F91" s="234">
        <v>20</v>
      </c>
      <c r="G91" s="234" t="s">
        <v>450</v>
      </c>
      <c r="H91" s="234">
        <v>574</v>
      </c>
    </row>
    <row r="92" spans="1:8" s="232" customFormat="1">
      <c r="A92" s="309"/>
      <c r="B92" s="288"/>
      <c r="C92" s="280" t="str">
        <f>IF(A92&lt;&gt;"",INDEX(CIDs!B:B,MATCH('RECOLHIMENTO DE CLIENTES'!A92,CIDs!A:A,0)),"")</f>
        <v/>
      </c>
      <c r="D92" s="439"/>
      <c r="F92" s="234">
        <v>21</v>
      </c>
      <c r="G92" s="234" t="s">
        <v>451</v>
      </c>
      <c r="H92" s="234">
        <v>574</v>
      </c>
    </row>
    <row r="93" spans="1:8" s="232" customFormat="1">
      <c r="A93" s="309"/>
      <c r="B93" s="288"/>
      <c r="C93" s="280" t="str">
        <f>IF(A93&lt;&gt;"",INDEX(CIDs!B:B,MATCH('RECOLHIMENTO DE CLIENTES'!A93,CIDs!A:A,0)),"")</f>
        <v/>
      </c>
      <c r="D93" s="439"/>
      <c r="F93" s="234">
        <v>22</v>
      </c>
      <c r="G93" s="234" t="s">
        <v>472</v>
      </c>
      <c r="H93" s="234">
        <v>51</v>
      </c>
    </row>
    <row r="94" spans="1:8" s="232" customFormat="1">
      <c r="A94" s="309"/>
      <c r="B94" s="288"/>
      <c r="C94" s="280" t="str">
        <f>IF(A94&lt;&gt;"",INDEX(CIDs!B:B,MATCH('RECOLHIMENTO DE CLIENTES'!A94,CIDs!A:A,0)),"")</f>
        <v/>
      </c>
      <c r="D94" s="439"/>
      <c r="F94" s="234">
        <v>23</v>
      </c>
      <c r="G94" s="234" t="s">
        <v>262</v>
      </c>
      <c r="H94" s="234">
        <v>552</v>
      </c>
    </row>
    <row r="95" spans="1:8" s="232" customFormat="1">
      <c r="A95" s="309"/>
      <c r="B95" s="288"/>
      <c r="C95" s="280" t="str">
        <f>IF(A95&lt;&gt;"",INDEX(CIDs!B:B,MATCH('RECOLHIMENTO DE CLIENTES'!A95,CIDs!A:A,0)),"")</f>
        <v/>
      </c>
      <c r="D95" s="439"/>
      <c r="F95" s="234">
        <v>24</v>
      </c>
      <c r="G95" s="234" t="s">
        <v>497</v>
      </c>
      <c r="H95" s="234">
        <v>100</v>
      </c>
    </row>
    <row r="96" spans="1:8" s="232" customFormat="1">
      <c r="A96" s="309"/>
      <c r="B96" s="288"/>
      <c r="C96" s="280" t="str">
        <f>IF(A96&lt;&gt;"",INDEX(CIDs!B:B,MATCH('RECOLHIMENTO DE CLIENTES'!A96,CIDs!A:A,0)),"")</f>
        <v/>
      </c>
      <c r="D96" s="439"/>
      <c r="F96" s="234">
        <v>25</v>
      </c>
      <c r="G96" s="234" t="s">
        <v>520</v>
      </c>
      <c r="H96" s="234">
        <v>552</v>
      </c>
    </row>
    <row r="97" spans="1:8" s="232" customFormat="1">
      <c r="A97" s="309"/>
      <c r="B97" s="288"/>
      <c r="C97" s="280" t="str">
        <f>IF(A97&lt;&gt;"",INDEX(CIDs!B:B,MATCH('RECOLHIMENTO DE CLIENTES'!A97,CIDs!A:A,0)),"")</f>
        <v/>
      </c>
      <c r="D97" s="439"/>
      <c r="F97" s="234">
        <v>26</v>
      </c>
      <c r="G97" s="234" t="s">
        <v>521</v>
      </c>
      <c r="H97" s="234">
        <v>552</v>
      </c>
    </row>
    <row r="98" spans="1:8" s="232" customFormat="1">
      <c r="A98" s="309"/>
      <c r="B98" s="288"/>
      <c r="C98" s="280" t="str">
        <f>IF(A98&lt;&gt;"",INDEX(CIDs!B:B,MATCH('RECOLHIMENTO DE CLIENTES'!A98,CIDs!A:A,0)),"")</f>
        <v/>
      </c>
      <c r="D98" s="439"/>
      <c r="F98" s="500">
        <v>27</v>
      </c>
      <c r="G98" s="539" t="s">
        <v>480</v>
      </c>
      <c r="H98" s="500">
        <v>552</v>
      </c>
    </row>
    <row r="99" spans="1:8" s="232" customFormat="1">
      <c r="A99" s="309"/>
      <c r="B99" s="288"/>
      <c r="C99" s="280" t="str">
        <f>IF(A99&lt;&gt;"",INDEX(CIDs!B:B,MATCH('RECOLHIMENTO DE CLIENTES'!A99,CIDs!A:A,0)),"")</f>
        <v/>
      </c>
      <c r="D99" s="439"/>
      <c r="F99" s="500">
        <v>28</v>
      </c>
      <c r="G99" s="539" t="s">
        <v>481</v>
      </c>
      <c r="H99" s="500">
        <v>552</v>
      </c>
    </row>
    <row r="100" spans="1:8" s="232" customFormat="1">
      <c r="A100" s="309"/>
      <c r="B100" s="288"/>
      <c r="C100" s="280" t="str">
        <f>IF(A100&lt;&gt;"",INDEX(CIDs!B:B,MATCH('RECOLHIMENTO DE CLIENTES'!A100,CIDs!A:A,0)),"")</f>
        <v/>
      </c>
      <c r="D100" s="439"/>
      <c r="F100" s="500">
        <v>29</v>
      </c>
      <c r="G100" s="539" t="s">
        <v>487</v>
      </c>
      <c r="H100" s="500">
        <v>552</v>
      </c>
    </row>
    <row r="101" spans="1:8" s="232" customFormat="1">
      <c r="A101" s="309"/>
      <c r="B101" s="288"/>
      <c r="C101" s="280" t="str">
        <f>IF(A101&lt;&gt;"",INDEX(CIDs!B:B,MATCH('RECOLHIMENTO DE CLIENTES'!A101,CIDs!A:A,0)),"")</f>
        <v/>
      </c>
      <c r="D101" s="439"/>
      <c r="F101" s="500">
        <v>30</v>
      </c>
      <c r="G101" s="539" t="s">
        <v>488</v>
      </c>
      <c r="H101" s="500">
        <v>552</v>
      </c>
    </row>
    <row r="102" spans="1:8" s="232" customFormat="1" ht="15.75">
      <c r="A102" s="309"/>
      <c r="B102" s="288"/>
      <c r="C102" s="280" t="str">
        <f>IF(A102&lt;&gt;"",INDEX(CIDs!B:B,MATCH('RECOLHIMENTO DE CLIENTES'!A102,CIDs!A:A,0)),"")</f>
        <v/>
      </c>
      <c r="D102" s="439"/>
      <c r="F102" s="500">
        <v>31</v>
      </c>
      <c r="G102" s="540" t="s">
        <v>495</v>
      </c>
      <c r="H102" s="527">
        <v>274</v>
      </c>
    </row>
    <row r="103" spans="1:8" s="232" customFormat="1" ht="15.75">
      <c r="A103" s="309"/>
      <c r="B103" s="288"/>
      <c r="C103" s="280" t="str">
        <f>IF(A103&lt;&gt;"",INDEX(CIDs!B:B,MATCH('RECOLHIMENTO DE CLIENTES'!A103,CIDs!A:A,0)),"")</f>
        <v/>
      </c>
      <c r="D103" s="439"/>
      <c r="F103" s="500">
        <v>32</v>
      </c>
      <c r="G103" s="540" t="s">
        <v>496</v>
      </c>
      <c r="H103" s="527">
        <v>274</v>
      </c>
    </row>
    <row r="104" spans="1:8" s="232" customFormat="1">
      <c r="A104" s="309"/>
      <c r="B104" s="288"/>
      <c r="C104" s="280" t="str">
        <f>IF(A104&lt;&gt;"",INDEX(CIDs!B:B,MATCH('RECOLHIMENTO DE CLIENTES'!A104,CIDs!A:A,0)),"")</f>
        <v/>
      </c>
      <c r="D104" s="439"/>
      <c r="F104" s="500">
        <v>33</v>
      </c>
      <c r="G104" s="539" t="s">
        <v>505</v>
      </c>
      <c r="H104" s="500">
        <v>274</v>
      </c>
    </row>
    <row r="105" spans="1:8" s="232" customFormat="1">
      <c r="A105" s="309"/>
      <c r="B105" s="288"/>
      <c r="C105" s="280" t="str">
        <f>IF(A105&lt;&gt;"",INDEX(CIDs!B:B,MATCH('RECOLHIMENTO DE CLIENTES'!A105,CIDs!A:A,0)),"")</f>
        <v/>
      </c>
      <c r="D105" s="439"/>
      <c r="F105" s="500">
        <v>34</v>
      </c>
      <c r="G105" s="539" t="s">
        <v>507</v>
      </c>
      <c r="H105" s="500">
        <v>274</v>
      </c>
    </row>
    <row r="106" spans="1:8" s="232" customFormat="1">
      <c r="A106" s="309"/>
      <c r="B106" s="288"/>
      <c r="C106" s="280" t="str">
        <f>IF(A106&lt;&gt;"",INDEX(CIDs!B:B,MATCH('RECOLHIMENTO DE CLIENTES'!A106,CIDs!A:A,0)),"")</f>
        <v/>
      </c>
      <c r="D106" s="439"/>
      <c r="F106" s="500">
        <v>35</v>
      </c>
      <c r="G106" s="500" t="s">
        <v>511</v>
      </c>
      <c r="H106" s="500">
        <v>274</v>
      </c>
    </row>
    <row r="107" spans="1:8" s="232" customFormat="1">
      <c r="A107" s="309"/>
      <c r="B107" s="288"/>
      <c r="C107" s="280" t="str">
        <f>IF(A107&lt;&gt;"",INDEX(CIDs!B:B,MATCH('RECOLHIMENTO DE CLIENTES'!A107,CIDs!A:A,0)),"")</f>
        <v/>
      </c>
      <c r="D107" s="439"/>
      <c r="F107" s="500">
        <v>36</v>
      </c>
      <c r="G107" s="500" t="s">
        <v>510</v>
      </c>
      <c r="H107" s="500">
        <v>103</v>
      </c>
    </row>
    <row r="108" spans="1:8" s="232" customFormat="1">
      <c r="A108" s="309"/>
      <c r="B108" s="288"/>
      <c r="C108" s="280" t="str">
        <f>IF(A108&lt;&gt;"",INDEX(CIDs!B:B,MATCH('RECOLHIMENTO DE CLIENTES'!A108,CIDs!A:A,0)),"")</f>
        <v/>
      </c>
      <c r="D108" s="439"/>
      <c r="F108" s="500">
        <v>37</v>
      </c>
      <c r="G108" s="500" t="s">
        <v>513</v>
      </c>
      <c r="H108" s="500">
        <v>107</v>
      </c>
    </row>
    <row r="109" spans="1:8" s="232" customFormat="1">
      <c r="A109" s="309"/>
      <c r="B109" s="288"/>
      <c r="C109" s="280" t="str">
        <f>IF(A109&lt;&gt;"",INDEX(CIDs!B:B,MATCH('RECOLHIMENTO DE CLIENTES'!A109,CIDs!A:A,0)),"")</f>
        <v/>
      </c>
      <c r="D109" s="439"/>
      <c r="F109" s="500">
        <v>38</v>
      </c>
      <c r="G109" s="500" t="s">
        <v>527</v>
      </c>
      <c r="H109" s="500">
        <v>601</v>
      </c>
    </row>
    <row r="110" spans="1:8" s="232" customFormat="1">
      <c r="A110" s="309"/>
      <c r="B110" s="288"/>
      <c r="C110" s="280" t="str">
        <f>IF(A110&lt;&gt;"",INDEX(CIDs!B:B,MATCH('RECOLHIMENTO DE CLIENTES'!A110,CIDs!A:A,0)),"")</f>
        <v/>
      </c>
      <c r="D110" s="439"/>
      <c r="F110" s="500">
        <v>39</v>
      </c>
      <c r="G110" s="500" t="s">
        <v>530</v>
      </c>
      <c r="H110" s="500">
        <v>601</v>
      </c>
    </row>
    <row r="111" spans="1:8" s="232" customFormat="1">
      <c r="A111" s="309"/>
      <c r="B111" s="288"/>
      <c r="C111" s="280" t="str">
        <f>IF(A111&lt;&gt;"",INDEX(CIDs!B:B,MATCH('RECOLHIMENTO DE CLIENTES'!A111,CIDs!A:A,0)),"")</f>
        <v/>
      </c>
      <c r="D111" s="439"/>
      <c r="F111" s="500">
        <v>40</v>
      </c>
      <c r="G111" s="500" t="s">
        <v>552</v>
      </c>
      <c r="H111" s="500">
        <v>274</v>
      </c>
    </row>
    <row r="112" spans="1:8" s="232" customFormat="1">
      <c r="A112" s="288"/>
      <c r="B112" s="288"/>
      <c r="C112" s="280" t="str">
        <f>IF(A112&lt;&gt;"",INDEX(CIDs!B:B,MATCH('RECOLHIMENTO DE CLIENTES'!A112,CIDs!A:A,0)),"")</f>
        <v/>
      </c>
      <c r="D112" s="439"/>
      <c r="F112" s="500">
        <v>41</v>
      </c>
      <c r="G112" s="500" t="s">
        <v>581</v>
      </c>
      <c r="H112" s="500">
        <v>44</v>
      </c>
    </row>
    <row r="113" spans="1:8" s="232" customFormat="1">
      <c r="A113" s="288"/>
      <c r="B113" s="288"/>
      <c r="C113" s="280" t="str">
        <f>IF(A113&lt;&gt;"",INDEX(CIDs!B:B,MATCH('RECOLHIMENTO DE CLIENTES'!A113,CIDs!A:A,0)),"")</f>
        <v/>
      </c>
      <c r="D113" s="439"/>
      <c r="F113" s="500">
        <v>42</v>
      </c>
      <c r="G113" s="500" t="s">
        <v>586</v>
      </c>
      <c r="H113" s="500">
        <v>183</v>
      </c>
    </row>
    <row r="114" spans="1:8" s="232" customFormat="1">
      <c r="A114" s="288"/>
      <c r="B114" s="288"/>
      <c r="C114" s="280" t="str">
        <f>IF(A114&lt;&gt;"",INDEX(CIDs!B:B,MATCH('RECOLHIMENTO DE CLIENTES'!A114,CIDs!A:A,0)),"")</f>
        <v/>
      </c>
      <c r="D114" s="439"/>
      <c r="F114" s="500">
        <v>43</v>
      </c>
      <c r="G114" s="500" t="s">
        <v>585</v>
      </c>
      <c r="H114" s="500">
        <v>183</v>
      </c>
    </row>
    <row r="115" spans="1:8" s="232" customFormat="1">
      <c r="A115" s="288"/>
      <c r="B115" s="288"/>
      <c r="C115" s="280" t="str">
        <f>IF(A115&lt;&gt;"",INDEX(CIDs!B:B,MATCH('RECOLHIMENTO DE CLIENTES'!A115,CIDs!A:A,0)),"")</f>
        <v/>
      </c>
      <c r="D115" s="439"/>
    </row>
    <row r="116" spans="1:8" s="232" customFormat="1">
      <c r="A116" s="288"/>
      <c r="B116" s="288"/>
      <c r="C116" s="280" t="str">
        <f>IF(A116&lt;&gt;"",INDEX(CIDs!B:B,MATCH('RECOLHIMENTO DE CLIENTES'!A116,CIDs!A:A,0)),"")</f>
        <v/>
      </c>
      <c r="D116" s="439"/>
    </row>
    <row r="117" spans="1:8" s="232" customFormat="1">
      <c r="A117" s="288"/>
      <c r="B117" s="578"/>
      <c r="C117" s="280" t="str">
        <f>IF(A117&lt;&gt;"",INDEX(CIDs!B:B,MATCH('RECOLHIMENTO DE CLIENTES'!A117,CIDs!A:A,0)),"")</f>
        <v/>
      </c>
      <c r="D117" s="439"/>
    </row>
    <row r="118" spans="1:8" s="232" customFormat="1">
      <c r="A118" s="288"/>
      <c r="B118" s="288"/>
      <c r="C118" s="280" t="str">
        <f>IF(A118&lt;&gt;"",INDEX(CIDs!B:B,MATCH('RECOLHIMENTO DE CLIENTES'!A118,CIDs!A:A,0)),"")</f>
        <v/>
      </c>
      <c r="D118" s="439"/>
    </row>
    <row r="119" spans="1:8" s="232" customFormat="1">
      <c r="A119" s="288"/>
      <c r="B119" s="288"/>
      <c r="C119" s="280" t="str">
        <f>IF(A119&lt;&gt;"",INDEX(CIDs!B:B,MATCH('RECOLHIMENTO DE CLIENTES'!A119,CIDs!A:A,0)),"")</f>
        <v/>
      </c>
      <c r="D119" s="439"/>
    </row>
    <row r="120" spans="1:8" s="232" customFormat="1">
      <c r="A120" s="708" t="s">
        <v>590</v>
      </c>
      <c r="B120" s="709"/>
      <c r="C120" s="709"/>
      <c r="D120" s="710"/>
    </row>
    <row r="121" spans="1:8" s="232" customFormat="1">
      <c r="A121" s="440"/>
      <c r="B121" s="288"/>
      <c r="C121" s="280" t="str">
        <f>IF(A121&lt;&gt;"",INDEX(CIDs!B:B,MATCH('RECOLHIMENTO DE CLIENTES'!A121,CIDs!A:A,0)),"")</f>
        <v/>
      </c>
      <c r="D121" s="439"/>
    </row>
    <row r="122" spans="1:8" s="232" customFormat="1">
      <c r="A122" s="309"/>
      <c r="B122" s="288"/>
      <c r="C122" s="280" t="str">
        <f>IF(A122&lt;&gt;"",INDEX(CIDs!B:B,MATCH('RECOLHIMENTO DE CLIENTES'!A122,CIDs!A:A,0)),"")</f>
        <v/>
      </c>
      <c r="D122" s="439"/>
    </row>
    <row r="123" spans="1:8" s="232" customFormat="1">
      <c r="A123" s="309"/>
      <c r="B123" s="288"/>
      <c r="C123" s="280" t="str">
        <f>IF(A123&lt;&gt;"",INDEX(CIDs!B:B,MATCH('RECOLHIMENTO DE CLIENTES'!A123,CIDs!A:A,0)),"")</f>
        <v/>
      </c>
      <c r="D123" s="439"/>
    </row>
    <row r="124" spans="1:8" s="232" customFormat="1">
      <c r="A124" s="309"/>
      <c r="B124" s="288"/>
      <c r="C124" s="280" t="str">
        <f>IF(A124&lt;&gt;"",INDEX(CIDs!B:B,MATCH('RECOLHIMENTO DE CLIENTES'!A124,CIDs!A:A,0)),"")</f>
        <v/>
      </c>
      <c r="D124" s="439"/>
    </row>
    <row r="125" spans="1:8" s="232" customFormat="1">
      <c r="A125" s="309"/>
      <c r="B125" s="288"/>
      <c r="C125" s="280" t="str">
        <f>IF(A125&lt;&gt;"",INDEX(CIDs!B:B,MATCH('RECOLHIMENTO DE CLIENTES'!A125,CIDs!A:A,0)),"")</f>
        <v/>
      </c>
      <c r="D125" s="439"/>
    </row>
    <row r="126" spans="1:8" s="232" customFormat="1">
      <c r="A126" s="309"/>
      <c r="B126" s="288"/>
      <c r="C126" s="280" t="str">
        <f>IF(A126&lt;&gt;"",INDEX(CIDs!B:B,MATCH('RECOLHIMENTO DE CLIENTES'!A126,CIDs!A:A,0)),"")</f>
        <v/>
      </c>
      <c r="D126" s="439"/>
    </row>
    <row r="127" spans="1:8" s="232" customFormat="1">
      <c r="A127" s="309"/>
      <c r="B127" s="288"/>
      <c r="C127" s="280" t="str">
        <f>IF(A127&lt;&gt;"",INDEX(CIDs!B:B,MATCH('RECOLHIMENTO DE CLIENTES'!A127,CIDs!A:A,0)),"")</f>
        <v/>
      </c>
      <c r="D127" s="439"/>
    </row>
    <row r="128" spans="1:8" s="232" customFormat="1">
      <c r="A128" s="309"/>
      <c r="B128" s="288"/>
      <c r="C128" s="280" t="str">
        <f>IF(A128&lt;&gt;"",INDEX(CIDs!B:B,MATCH('RECOLHIMENTO DE CLIENTES'!A128,CIDs!A:A,0)),"")</f>
        <v/>
      </c>
      <c r="D128" s="439"/>
    </row>
    <row r="129" spans="1:8" s="232" customFormat="1">
      <c r="A129" s="309"/>
      <c r="B129" s="288"/>
      <c r="C129" s="280" t="str">
        <f>IF(A129&lt;&gt;"",INDEX(CIDs!B:B,MATCH('RECOLHIMENTO DE CLIENTES'!A129,CIDs!A:A,0)),"")</f>
        <v/>
      </c>
      <c r="D129" s="439"/>
    </row>
    <row r="130" spans="1:8" s="232" customFormat="1">
      <c r="A130" s="309"/>
      <c r="B130" s="288"/>
      <c r="C130" s="280" t="str">
        <f>IF(A130&lt;&gt;"",INDEX(CIDs!B:B,MATCH('RECOLHIMENTO DE CLIENTES'!A130,CIDs!A:A,0)),"")</f>
        <v/>
      </c>
      <c r="D130" s="439"/>
    </row>
    <row r="131" spans="1:8" s="232" customFormat="1">
      <c r="A131" s="309"/>
      <c r="B131" s="288"/>
      <c r="C131" s="280" t="str">
        <f>IF(A131&lt;&gt;"",INDEX(CIDs!B:B,MATCH('RECOLHIMENTO DE CLIENTES'!A131,CIDs!A:A,0)),"")</f>
        <v/>
      </c>
      <c r="D131" s="439"/>
    </row>
    <row r="132" spans="1:8" s="232" customFormat="1">
      <c r="A132" s="309"/>
      <c r="B132" s="288"/>
      <c r="C132" s="280" t="str">
        <f>IF(A132&lt;&gt;"",INDEX(CIDs!B:B,MATCH('RECOLHIMENTO DE CLIENTES'!A132,CIDs!A:A,0)),"")</f>
        <v/>
      </c>
      <c r="D132" s="439"/>
    </row>
    <row r="133" spans="1:8" s="232" customFormat="1">
      <c r="A133" s="309"/>
      <c r="B133" s="288"/>
      <c r="C133" s="280" t="str">
        <f>IF(A133&lt;&gt;"",INDEX(CIDs!B:B,MATCH('RECOLHIMENTO DE CLIENTES'!A133,CIDs!A:A,0)),"")</f>
        <v/>
      </c>
      <c r="D133" s="439"/>
    </row>
    <row r="134" spans="1:8" s="232" customFormat="1">
      <c r="A134" s="708" t="s">
        <v>44</v>
      </c>
      <c r="B134" s="706"/>
      <c r="C134" s="706"/>
      <c r="D134" s="707"/>
    </row>
    <row r="135" spans="1:8" s="232" customFormat="1">
      <c r="A135" s="440"/>
      <c r="B135" s="288"/>
      <c r="C135" s="280" t="str">
        <f>IF(A135&lt;&gt;"",INDEX(CIDs!B:B,MATCH('RECOLHIMENTO DE CLIENTES'!A135,CIDs!A:A,0)),"")</f>
        <v/>
      </c>
      <c r="D135" s="439"/>
      <c r="E135" s="232" t="s">
        <v>504</v>
      </c>
    </row>
    <row r="136" spans="1:8" s="232" customFormat="1">
      <c r="A136" s="440"/>
      <c r="B136" s="288"/>
      <c r="C136" s="280" t="str">
        <f>IF(A136&lt;&gt;"",INDEX(CIDs!B:B,MATCH('RECOLHIMENTO DE CLIENTES'!A136,CIDs!A:A,0)),"")</f>
        <v/>
      </c>
      <c r="D136" s="439"/>
    </row>
    <row r="137" spans="1:8" s="232" customFormat="1">
      <c r="A137" s="440"/>
      <c r="B137" s="288"/>
      <c r="C137" s="280" t="str">
        <f>IF(A137&lt;&gt;"",INDEX(CIDs!B:B,MATCH('RECOLHIMENTO DE CLIENTES'!A137,CIDs!A:A,0)),"")</f>
        <v/>
      </c>
      <c r="D137" s="439"/>
    </row>
    <row r="138" spans="1:8" s="232" customFormat="1">
      <c r="A138" s="440"/>
      <c r="B138" s="288"/>
      <c r="C138" s="280" t="str">
        <f>IF(A138&lt;&gt;"",INDEX(CIDs!B:B,MATCH('RECOLHIMENTO DE CLIENTES'!A138,CIDs!A:A,0)),"")</f>
        <v/>
      </c>
      <c r="D138" s="439"/>
    </row>
    <row r="139" spans="1:8" s="232" customFormat="1">
      <c r="A139" s="440"/>
      <c r="B139" s="288"/>
      <c r="C139" s="280" t="str">
        <f>IF(A139&lt;&gt;"",INDEX(CIDs!B:B,MATCH('RECOLHIMENTO DE CLIENTES'!A139,CIDs!A:A,0)),"")</f>
        <v/>
      </c>
      <c r="D139" s="439"/>
      <c r="F139" s="617" t="s">
        <v>110</v>
      </c>
      <c r="G139" s="617" t="s">
        <v>482</v>
      </c>
      <c r="H139" s="617" t="s">
        <v>111</v>
      </c>
    </row>
    <row r="140" spans="1:8" s="232" customFormat="1">
      <c r="A140" s="440"/>
      <c r="B140" s="288"/>
      <c r="C140" s="280" t="str">
        <f>IF(A140&lt;&gt;"",INDEX(CIDs!B:B,MATCH('RECOLHIMENTO DE CLIENTES'!A140,CIDs!A:A,0)),"")</f>
        <v/>
      </c>
      <c r="D140" s="439"/>
      <c r="F140" s="500">
        <v>100</v>
      </c>
      <c r="G140" s="500" t="s">
        <v>502</v>
      </c>
      <c r="H140" s="500">
        <v>100</v>
      </c>
    </row>
    <row r="141" spans="1:8" s="232" customFormat="1">
      <c r="A141" s="440"/>
      <c r="B141" s="288"/>
      <c r="C141" s="280" t="str">
        <f>IF(A141&lt;&gt;"",INDEX(CIDs!B:B,MATCH('RECOLHIMENTO DE CLIENTES'!A141,CIDs!A:A,0)),"")</f>
        <v/>
      </c>
      <c r="D141" s="439"/>
      <c r="F141" s="500">
        <v>101</v>
      </c>
      <c r="G141" s="500" t="s">
        <v>508</v>
      </c>
      <c r="H141" s="500">
        <v>100</v>
      </c>
    </row>
    <row r="142" spans="1:8" s="232" customFormat="1">
      <c r="A142" s="440"/>
      <c r="B142" s="288"/>
      <c r="C142" s="280" t="str">
        <f>IF(A142&lt;&gt;"",INDEX(CIDs!B:B,MATCH('RECOLHIMENTO DE CLIENTES'!A142,CIDs!A:A,0)),"")</f>
        <v/>
      </c>
      <c r="D142" s="439"/>
      <c r="F142" s="500">
        <v>102</v>
      </c>
      <c r="G142" s="500" t="s">
        <v>501</v>
      </c>
      <c r="H142" s="500">
        <v>274</v>
      </c>
    </row>
    <row r="143" spans="1:8" s="232" customFormat="1">
      <c r="A143" s="440"/>
      <c r="B143" s="288"/>
      <c r="C143" s="280" t="str">
        <f>IF(A143&lt;&gt;"",INDEX(CIDs!B:B,MATCH('RECOLHIMENTO DE CLIENTES'!A143,CIDs!A:A,0)),"")</f>
        <v/>
      </c>
      <c r="D143" s="439"/>
      <c r="F143" s="500">
        <v>103</v>
      </c>
      <c r="G143" s="500" t="s">
        <v>579</v>
      </c>
      <c r="H143" s="500">
        <v>552</v>
      </c>
    </row>
    <row r="144" spans="1:8" s="232" customFormat="1">
      <c r="A144" s="440"/>
      <c r="B144" s="288"/>
      <c r="C144" s="280" t="str">
        <f>IF(A144&lt;&gt;"",INDEX(CIDs!B:B,MATCH('RECOLHIMENTO DE CLIENTES'!A144,CIDs!A:A,0)),"")</f>
        <v/>
      </c>
      <c r="D144" s="439"/>
      <c r="F144" s="500">
        <v>104</v>
      </c>
      <c r="G144" s="500" t="s">
        <v>483</v>
      </c>
      <c r="H144" s="500">
        <v>552</v>
      </c>
    </row>
    <row r="145" spans="1:8" s="232" customFormat="1">
      <c r="A145" s="440"/>
      <c r="B145" s="288"/>
      <c r="C145" s="280" t="str">
        <f>IF(A145&lt;&gt;"",INDEX(CIDs!B:B,MATCH('RECOLHIMENTO DE CLIENTES'!A145,CIDs!A:A,0)),"")</f>
        <v/>
      </c>
      <c r="D145" s="439"/>
      <c r="F145" s="500">
        <v>105</v>
      </c>
      <c r="G145" s="500" t="s">
        <v>484</v>
      </c>
      <c r="H145" s="500">
        <v>552</v>
      </c>
    </row>
    <row r="146" spans="1:8" s="232" customFormat="1">
      <c r="A146" s="440"/>
      <c r="B146" s="288"/>
      <c r="C146" s="280" t="str">
        <f>IF(A146&lt;&gt;"",INDEX(CIDs!B:B,MATCH('RECOLHIMENTO DE CLIENTES'!A146,CIDs!A:A,0)),"")</f>
        <v/>
      </c>
      <c r="D146" s="439"/>
      <c r="F146" s="500">
        <v>106</v>
      </c>
      <c r="G146" s="500" t="s">
        <v>485</v>
      </c>
      <c r="H146" s="500">
        <v>552</v>
      </c>
    </row>
    <row r="147" spans="1:8" s="232" customFormat="1">
      <c r="A147" s="440"/>
      <c r="B147" s="288"/>
      <c r="C147" s="280" t="str">
        <f>IF(A147&lt;&gt;"",INDEX(CIDs!B:B,MATCH('RECOLHIMENTO DE CLIENTES'!A147,CIDs!A:A,0)),"")</f>
        <v/>
      </c>
      <c r="D147" s="439"/>
      <c r="F147" s="500">
        <v>107</v>
      </c>
      <c r="G147" s="500" t="s">
        <v>490</v>
      </c>
      <c r="H147" s="500">
        <v>552</v>
      </c>
    </row>
    <row r="148" spans="1:8" s="232" customFormat="1">
      <c r="A148" s="440"/>
      <c r="B148" s="288"/>
      <c r="C148" s="280" t="str">
        <f>IF(A148&lt;&gt;"",INDEX(CIDs!B:B,MATCH('RECOLHIMENTO DE CLIENTES'!A148,CIDs!A:A,0)),"")</f>
        <v/>
      </c>
      <c r="D148" s="439"/>
      <c r="F148" s="500">
        <v>108</v>
      </c>
      <c r="G148" s="500" t="s">
        <v>489</v>
      </c>
      <c r="H148" s="500">
        <v>552</v>
      </c>
    </row>
    <row r="149" spans="1:8" s="232" customFormat="1">
      <c r="A149" s="440"/>
      <c r="B149" s="288"/>
      <c r="C149" s="280" t="str">
        <f>IF(A149&lt;&gt;"",INDEX(CIDs!B:B,MATCH('RECOLHIMENTO DE CLIENTES'!A149,CIDs!A:A,0)),"")</f>
        <v/>
      </c>
      <c r="D149" s="439"/>
      <c r="F149" s="500">
        <v>109</v>
      </c>
      <c r="G149" s="500" t="s">
        <v>500</v>
      </c>
      <c r="H149" s="500">
        <v>601</v>
      </c>
    </row>
    <row r="150" spans="1:8" s="232" customFormat="1">
      <c r="A150" s="440"/>
      <c r="B150" s="288"/>
      <c r="C150" s="280" t="str">
        <f>IF(A150&lt;&gt;"",INDEX(CIDs!B:B,MATCH('RECOLHIMENTO DE CLIENTES'!A150,CIDs!A:A,0)),"")</f>
        <v/>
      </c>
      <c r="D150" s="439"/>
      <c r="F150" s="500">
        <v>110</v>
      </c>
      <c r="G150" s="500" t="s">
        <v>499</v>
      </c>
      <c r="H150" s="500">
        <v>601</v>
      </c>
    </row>
    <row r="151" spans="1:8" s="232" customFormat="1">
      <c r="A151" s="440"/>
      <c r="B151" s="288"/>
      <c r="C151" s="280" t="str">
        <f>IF(A151&lt;&gt;"",INDEX(CIDs!B:B,MATCH('RECOLHIMENTO DE CLIENTES'!A151,CIDs!A:A,0)),"")</f>
        <v/>
      </c>
      <c r="D151" s="439"/>
      <c r="F151" s="500">
        <v>111</v>
      </c>
      <c r="G151" s="500" t="s">
        <v>540</v>
      </c>
      <c r="H151" s="500">
        <v>601</v>
      </c>
    </row>
    <row r="152" spans="1:8" s="232" customFormat="1">
      <c r="A152" s="440"/>
      <c r="B152" s="288"/>
      <c r="C152" s="280" t="str">
        <f>IF(A152&lt;&gt;"",INDEX(CIDs!B:B,MATCH('RECOLHIMENTO DE CLIENTES'!A152,CIDs!A:A,0)),"")</f>
        <v/>
      </c>
      <c r="D152" s="439"/>
      <c r="F152" s="500">
        <v>112</v>
      </c>
      <c r="G152" s="500" t="s">
        <v>573</v>
      </c>
      <c r="H152" s="500">
        <v>601</v>
      </c>
    </row>
    <row r="153" spans="1:8" s="232" customFormat="1">
      <c r="A153" s="440"/>
      <c r="B153" s="288"/>
      <c r="C153" s="280" t="str">
        <f>IF(A153&lt;&gt;"",INDEX(CIDs!B:B,MATCH('RECOLHIMENTO DE CLIENTES'!A153,CIDs!A:A,0)),"")</f>
        <v/>
      </c>
      <c r="D153" s="439"/>
      <c r="F153" s="500">
        <v>113</v>
      </c>
      <c r="G153" s="501" t="s">
        <v>503</v>
      </c>
      <c r="H153" s="501">
        <v>100</v>
      </c>
    </row>
    <row r="154" spans="1:8" s="232" customFormat="1">
      <c r="A154" s="440"/>
      <c r="B154" s="288"/>
      <c r="C154" s="280" t="str">
        <f>IF(A154&lt;&gt;"",INDEX(CIDs!B:B,MATCH('RECOLHIMENTO DE CLIENTES'!A154,CIDs!A:A,0)),"")</f>
        <v/>
      </c>
      <c r="D154" s="439"/>
      <c r="F154" s="500">
        <v>114</v>
      </c>
      <c r="G154" s="500" t="s">
        <v>534</v>
      </c>
      <c r="H154" s="500">
        <v>208</v>
      </c>
    </row>
    <row r="155" spans="1:8" s="232" customFormat="1">
      <c r="A155" s="440"/>
      <c r="B155" s="288"/>
      <c r="C155" s="280" t="str">
        <f>IF(A155&lt;&gt;"",INDEX(CIDs!B:B,MATCH('RECOLHIMENTO DE CLIENTES'!A155,CIDs!A:A,0)),"")</f>
        <v/>
      </c>
      <c r="D155" s="439"/>
      <c r="F155" s="500">
        <v>115</v>
      </c>
      <c r="G155" s="500" t="s">
        <v>522</v>
      </c>
      <c r="H155" s="500">
        <v>107</v>
      </c>
    </row>
    <row r="156" spans="1:8" s="232" customFormat="1">
      <c r="A156" s="440"/>
      <c r="B156" s="288"/>
      <c r="C156" s="280" t="str">
        <f>IF(A156&lt;&gt;"",INDEX(CIDs!B:B,MATCH('RECOLHIMENTO DE CLIENTES'!A156,CIDs!A:A,0)),"")</f>
        <v/>
      </c>
      <c r="D156" s="439"/>
      <c r="F156" s="500">
        <v>116</v>
      </c>
      <c r="G156" s="500" t="s">
        <v>528</v>
      </c>
      <c r="H156" s="500">
        <v>91</v>
      </c>
    </row>
    <row r="157" spans="1:8" s="232" customFormat="1">
      <c r="A157" s="440"/>
      <c r="B157" s="288"/>
      <c r="C157" s="280" t="str">
        <f>IF(A157&lt;&gt;"",INDEX(CIDs!B:B,MATCH('RECOLHIMENTO DE CLIENTES'!A157,CIDs!A:A,0)),"")</f>
        <v/>
      </c>
      <c r="D157" s="439"/>
      <c r="F157" s="500">
        <v>117</v>
      </c>
      <c r="G157" s="500" t="s">
        <v>524</v>
      </c>
      <c r="H157" s="500">
        <v>91</v>
      </c>
    </row>
    <row r="158" spans="1:8" s="232" customFormat="1">
      <c r="A158" s="440"/>
      <c r="B158" s="288"/>
      <c r="C158" s="280" t="str">
        <f>IF(A158&lt;&gt;"",INDEX(CIDs!B:B,MATCH('RECOLHIMENTO DE CLIENTES'!A158,CIDs!A:A,0)),"")</f>
        <v/>
      </c>
      <c r="D158" s="439"/>
      <c r="F158" s="500">
        <v>118</v>
      </c>
      <c r="G158" s="500" t="s">
        <v>588</v>
      </c>
      <c r="H158" s="500">
        <v>208</v>
      </c>
    </row>
    <row r="159" spans="1:8" s="232" customFormat="1">
      <c r="A159" s="440"/>
      <c r="B159" s="288"/>
      <c r="C159" s="280" t="str">
        <f>IF(A159&lt;&gt;"",INDEX(CIDs!B:B,MATCH('RECOLHIMENTO DE CLIENTES'!A159,CIDs!A:A,0)),"")</f>
        <v/>
      </c>
      <c r="D159" s="439"/>
      <c r="F159" s="500">
        <v>119</v>
      </c>
      <c r="G159" s="500" t="s">
        <v>525</v>
      </c>
      <c r="H159" s="500">
        <v>91</v>
      </c>
    </row>
    <row r="160" spans="1:8" s="232" customFormat="1">
      <c r="A160" s="440"/>
      <c r="B160" s="288"/>
      <c r="C160" s="280" t="str">
        <f>IF(A160&lt;&gt;"",INDEX(CIDs!B:B,MATCH('RECOLHIMENTO DE CLIENTES'!A160,CIDs!A:A,0)),"")</f>
        <v/>
      </c>
      <c r="D160" s="439"/>
      <c r="F160" s="500">
        <v>120</v>
      </c>
      <c r="G160" s="500" t="s">
        <v>526</v>
      </c>
      <c r="H160" s="500">
        <v>91</v>
      </c>
    </row>
    <row r="161" spans="1:8" s="232" customFormat="1">
      <c r="A161" s="440"/>
      <c r="B161" s="288"/>
      <c r="C161" s="280" t="str">
        <f>IF(A161&lt;&gt;"",INDEX(CIDs!B:B,MATCH('RECOLHIMENTO DE CLIENTES'!A161,CIDs!A:A,0)),"")</f>
        <v/>
      </c>
      <c r="D161" s="439"/>
      <c r="F161" s="499">
        <v>121</v>
      </c>
      <c r="G161" s="499" t="s">
        <v>578</v>
      </c>
      <c r="H161" s="499">
        <v>601</v>
      </c>
    </row>
    <row r="162" spans="1:8" s="232" customFormat="1">
      <c r="A162" s="440"/>
      <c r="B162" s="288"/>
      <c r="C162" s="280" t="str">
        <f>IF(A162&lt;&gt;"",INDEX(CIDs!B:B,MATCH('RECOLHIMENTO DE CLIENTES'!A162,CIDs!A:A,0)),"")</f>
        <v/>
      </c>
      <c r="D162" s="439"/>
      <c r="F162" s="499">
        <v>122</v>
      </c>
      <c r="G162" s="499" t="s">
        <v>580</v>
      </c>
      <c r="H162" s="499">
        <v>601</v>
      </c>
    </row>
    <row r="163" spans="1:8" s="232" customFormat="1">
      <c r="A163" s="440"/>
      <c r="B163" s="288"/>
      <c r="C163" s="280" t="str">
        <f>IF(A163&lt;&gt;"",INDEX(CIDs!B:B,MATCH('RECOLHIMENTO DE CLIENTES'!A163,CIDs!A:A,0)),"")</f>
        <v/>
      </c>
      <c r="D163" s="439"/>
      <c r="F163" s="664">
        <v>123</v>
      </c>
      <c r="G163" s="664" t="s">
        <v>582</v>
      </c>
      <c r="H163" s="664">
        <v>44</v>
      </c>
    </row>
    <row r="164" spans="1:8" s="232" customFormat="1">
      <c r="A164" s="440"/>
      <c r="B164" s="288"/>
      <c r="C164" s="280" t="str">
        <f>IF(A164&lt;&gt;"",INDEX(CIDs!B:B,MATCH('RECOLHIMENTO DE CLIENTES'!A164,CIDs!A:A,0)),"")</f>
        <v/>
      </c>
      <c r="D164" s="439"/>
      <c r="F164" s="501">
        <v>124</v>
      </c>
      <c r="G164" s="501" t="s">
        <v>584</v>
      </c>
      <c r="H164" s="501">
        <v>183</v>
      </c>
    </row>
    <row r="165" spans="1:8" s="232" customFormat="1">
      <c r="A165" s="440"/>
      <c r="B165" s="288"/>
      <c r="C165" s="280" t="str">
        <f>IF(A165&lt;&gt;"",INDEX(CIDs!B:B,MATCH('RECOLHIMENTO DE CLIENTES'!A165,CIDs!A:A,0)),"")</f>
        <v/>
      </c>
      <c r="D165" s="439"/>
      <c r="F165" s="501">
        <v>125</v>
      </c>
      <c r="G165" s="501" t="s">
        <v>587</v>
      </c>
      <c r="H165" s="501">
        <v>183</v>
      </c>
    </row>
    <row r="166" spans="1:8">
      <c r="A166" s="440"/>
      <c r="B166" s="288"/>
      <c r="C166" s="280" t="str">
        <f>IF(A166&lt;&gt;"",INDEX(CIDs!B:B,MATCH('RECOLHIMENTO DE CLIENTES'!A166,CIDs!A:A,0)),"")</f>
        <v/>
      </c>
      <c r="D166" s="439"/>
      <c r="F166" s="501">
        <v>126</v>
      </c>
      <c r="G166" s="500"/>
      <c r="H166" s="500"/>
    </row>
    <row r="167" spans="1:8">
      <c r="A167" s="440"/>
      <c r="B167" s="288"/>
      <c r="C167" s="280" t="str">
        <f>IF(A167&lt;&gt;"",INDEX(CIDs!B:B,MATCH('RECOLHIMENTO DE CLIENTES'!A167,CIDs!A:A,0)),"")</f>
        <v/>
      </c>
      <c r="D167" s="439"/>
      <c r="F167" s="500">
        <v>127</v>
      </c>
      <c r="G167" s="500"/>
      <c r="H167" s="500"/>
    </row>
    <row r="168" spans="1:8">
      <c r="A168" s="440"/>
      <c r="B168" s="288"/>
      <c r="C168" s="280" t="str">
        <f>IF(A168&lt;&gt;"",INDEX(CIDs!B:B,MATCH('RECOLHIMENTO DE CLIENTES'!A168,CIDs!A:A,0)),"")</f>
        <v/>
      </c>
      <c r="D168" s="439"/>
      <c r="F168" s="500">
        <v>128</v>
      </c>
      <c r="G168" s="500"/>
      <c r="H168" s="500"/>
    </row>
    <row r="169" spans="1:8">
      <c r="A169" s="440"/>
      <c r="B169" s="288"/>
      <c r="C169" s="280" t="str">
        <f>IF(A169&lt;&gt;"",INDEX(CIDs!B:B,MATCH('RECOLHIMENTO DE CLIENTES'!A169,CIDs!A:A,0)),"")</f>
        <v/>
      </c>
      <c r="D169" s="439"/>
      <c r="F169" s="500">
        <v>129</v>
      </c>
      <c r="G169" s="500"/>
      <c r="H169" s="500"/>
    </row>
    <row r="170" spans="1:8">
      <c r="A170" s="440"/>
      <c r="B170" s="288"/>
      <c r="C170" s="280" t="str">
        <f>IF(A170&lt;&gt;"",INDEX(CIDs!B:B,MATCH('RECOLHIMENTO DE CLIENTES'!A170,CIDs!A:A,0)),"")</f>
        <v/>
      </c>
      <c r="D170" s="439"/>
      <c r="F170" s="500">
        <v>130</v>
      </c>
      <c r="G170" s="500"/>
      <c r="H170" s="500"/>
    </row>
    <row r="171" spans="1:8">
      <c r="A171" s="440"/>
      <c r="B171" s="288"/>
      <c r="C171" s="280" t="str">
        <f>IF(A171&lt;&gt;"",INDEX(CIDs!B:B,MATCH('RECOLHIMENTO DE CLIENTES'!A171,CIDs!A:A,0)),"")</f>
        <v/>
      </c>
      <c r="D171" s="439"/>
      <c r="F171" s="500">
        <v>131</v>
      </c>
      <c r="G171" s="500"/>
      <c r="H171" s="500"/>
    </row>
    <row r="172" spans="1:8">
      <c r="A172" s="440"/>
      <c r="B172" s="288"/>
      <c r="C172" s="280" t="str">
        <f>IF(A172&lt;&gt;"",INDEX(CIDs!B:B,MATCH('RECOLHIMENTO DE CLIENTES'!A172,CIDs!A:A,0)),"")</f>
        <v/>
      </c>
      <c r="D172" s="439"/>
      <c r="F172" s="500">
        <v>132</v>
      </c>
      <c r="G172" s="500"/>
      <c r="H172" s="500"/>
    </row>
    <row r="173" spans="1:8">
      <c r="A173" s="440"/>
      <c r="B173" s="288"/>
      <c r="C173" s="280" t="str">
        <f>IF(A173&lt;&gt;"",INDEX(CIDs!B:B,MATCH('RECOLHIMENTO DE CLIENTES'!A173,CIDs!A:A,0)),"")</f>
        <v/>
      </c>
      <c r="D173" s="439"/>
      <c r="F173" s="500">
        <v>133</v>
      </c>
      <c r="G173" s="500"/>
      <c r="H173" s="500"/>
    </row>
    <row r="174" spans="1:8">
      <c r="A174" s="440"/>
      <c r="B174" s="288"/>
      <c r="C174" s="280" t="str">
        <f>IF(A174&lt;&gt;"",INDEX(CIDs!B:B,MATCH('RECOLHIMENTO DE CLIENTES'!A174,CIDs!A:A,0)),"")</f>
        <v/>
      </c>
      <c r="D174" s="439"/>
      <c r="F174" s="500">
        <v>134</v>
      </c>
      <c r="G174" s="500"/>
      <c r="H174" s="500"/>
    </row>
    <row r="175" spans="1:8">
      <c r="A175" s="440"/>
      <c r="B175" s="288"/>
      <c r="C175" s="280" t="str">
        <f>IF(A175&lt;&gt;"",INDEX(CIDs!B:B,MATCH('RECOLHIMENTO DE CLIENTES'!A175,CIDs!A:A,0)),"")</f>
        <v/>
      </c>
      <c r="D175" s="439"/>
    </row>
    <row r="176" spans="1:8">
      <c r="A176" s="440"/>
      <c r="B176" s="288"/>
      <c r="C176" s="280" t="str">
        <f>IF(A176&lt;&gt;"",INDEX(CIDs!B:B,MATCH('RECOLHIMENTO DE CLIENTES'!A176,CIDs!A:A,0)),"")</f>
        <v/>
      </c>
      <c r="D176" s="439"/>
    </row>
    <row r="177" spans="1:4">
      <c r="A177" s="440"/>
      <c r="B177" s="288"/>
      <c r="C177" s="280" t="str">
        <f>IF(A177&lt;&gt;"",INDEX(CIDs!B:B,MATCH('RECOLHIMENTO DE CLIENTES'!A177,CIDs!A:A,0)),"")</f>
        <v/>
      </c>
      <c r="D177" s="439"/>
    </row>
    <row r="178" spans="1:4">
      <c r="A178" s="440"/>
      <c r="B178" s="288"/>
      <c r="C178" s="280" t="str">
        <f>IF(A178&lt;&gt;"",INDEX(CIDs!B:B,MATCH('RECOLHIMENTO DE CLIENTES'!A178,CIDs!A:A,0)),"")</f>
        <v/>
      </c>
      <c r="D178" s="439"/>
    </row>
    <row r="179" spans="1:4">
      <c r="A179" s="440"/>
      <c r="B179" s="288"/>
      <c r="C179" s="280" t="str">
        <f>IF(A179&lt;&gt;"",INDEX(CIDs!B:B,MATCH('RECOLHIMENTO DE CLIENTES'!A179,CIDs!A:A,0)),"")</f>
        <v/>
      </c>
      <c r="D179" s="439"/>
    </row>
    <row r="180" spans="1:4">
      <c r="A180" s="440"/>
      <c r="B180" s="288"/>
      <c r="C180" s="280" t="str">
        <f>IF(A180&lt;&gt;"",INDEX(CIDs!B:B,MATCH('RECOLHIMENTO DE CLIENTES'!A180,CIDs!A:A,0)),"")</f>
        <v/>
      </c>
      <c r="D180" s="439"/>
    </row>
    <row r="181" spans="1:4">
      <c r="A181" s="440"/>
      <c r="B181" s="288"/>
      <c r="C181" s="280" t="str">
        <f>IF(A181&lt;&gt;"",INDEX(CIDs!B:B,MATCH('RECOLHIMENTO DE CLIENTES'!A181,CIDs!A:A,0)),"")</f>
        <v/>
      </c>
      <c r="D181" s="439"/>
    </row>
    <row r="182" spans="1:4">
      <c r="A182" s="440"/>
      <c r="B182" s="288"/>
      <c r="C182" s="280" t="str">
        <f>IF(A182&lt;&gt;"",INDEX(CIDs!B:B,MATCH('RECOLHIMENTO DE CLIENTES'!A182,CIDs!A:A,0)),"")</f>
        <v/>
      </c>
      <c r="D182" s="439"/>
    </row>
    <row r="183" spans="1:4">
      <c r="A183" s="440"/>
      <c r="B183" s="288"/>
      <c r="C183" s="280" t="str">
        <f>IF(A183&lt;&gt;"",INDEX(CIDs!B:B,MATCH('RECOLHIMENTO DE CLIENTES'!A183,CIDs!A:A,0)),"")</f>
        <v/>
      </c>
      <c r="D183" s="439"/>
    </row>
    <row r="184" spans="1:4">
      <c r="A184" s="440"/>
      <c r="B184" s="288"/>
      <c r="C184" s="280" t="str">
        <f>IF(A184&lt;&gt;"",INDEX(CIDs!B:B,MATCH('RECOLHIMENTO DE CLIENTES'!A184,CIDs!A:A,0)),"")</f>
        <v/>
      </c>
      <c r="D184" s="439"/>
    </row>
    <row r="185" spans="1:4">
      <c r="A185" s="440"/>
      <c r="B185" s="288"/>
      <c r="C185" s="280" t="str">
        <f>IF(A185&lt;&gt;"",INDEX(CIDs!B:B,MATCH('RECOLHIMENTO DE CLIENTES'!A185,CIDs!A:A,0)),"")</f>
        <v/>
      </c>
      <c r="D185" s="439"/>
    </row>
    <row r="186" spans="1:4">
      <c r="A186" s="440"/>
      <c r="B186" s="288"/>
      <c r="C186" s="280" t="str">
        <f>IF(A186&lt;&gt;"",INDEX(CIDs!B:B,MATCH('RECOLHIMENTO DE CLIENTES'!A186,CIDs!A:A,0)),"")</f>
        <v/>
      </c>
      <c r="D186" s="439"/>
    </row>
    <row r="187" spans="1:4">
      <c r="A187" s="440"/>
      <c r="B187" s="288"/>
      <c r="C187" s="280" t="str">
        <f>IF(A187&lt;&gt;"",INDEX(CIDs!B:B,MATCH('RECOLHIMENTO DE CLIENTES'!A187,CIDs!A:A,0)),"")</f>
        <v/>
      </c>
      <c r="D187" s="439"/>
    </row>
    <row r="188" spans="1:4">
      <c r="A188" s="440"/>
      <c r="B188" s="288"/>
      <c r="C188" s="280" t="str">
        <f>IF(A188&lt;&gt;"",INDEX(CIDs!B:B,MATCH('RECOLHIMENTO DE CLIENTES'!A188,CIDs!A:A,0)),"")</f>
        <v/>
      </c>
      <c r="D188" s="439"/>
    </row>
    <row r="189" spans="1:4">
      <c r="A189" s="440"/>
      <c r="B189" s="288"/>
      <c r="C189" s="280" t="str">
        <f>IF(A189&lt;&gt;"",INDEX(CIDs!B:B,MATCH('RECOLHIMENTO DE CLIENTES'!A189,CIDs!A:A,0)),"")</f>
        <v/>
      </c>
      <c r="D189" s="439"/>
    </row>
    <row r="190" spans="1:4">
      <c r="A190" s="440"/>
      <c r="B190" s="288"/>
      <c r="C190" s="280" t="str">
        <f>IF(A190&lt;&gt;"",INDEX(CIDs!B:B,MATCH('RECOLHIMENTO DE CLIENTES'!A190,CIDs!A:A,0)),"")</f>
        <v/>
      </c>
      <c r="D190" s="439"/>
    </row>
    <row r="191" spans="1:4">
      <c r="A191" s="440"/>
      <c r="B191" s="288"/>
      <c r="C191" s="280" t="str">
        <f>IF(A191&lt;&gt;"",INDEX(CIDs!B:B,MATCH('RECOLHIMENTO DE CLIENTES'!A191,CIDs!A:A,0)),"")</f>
        <v/>
      </c>
      <c r="D191" s="439"/>
    </row>
    <row r="192" spans="1:4">
      <c r="A192" s="440"/>
      <c r="B192" s="288"/>
      <c r="C192" s="280" t="str">
        <f>IF(A192&lt;&gt;"",INDEX(CIDs!B:B,MATCH('RECOLHIMENTO DE CLIENTES'!A192,CIDs!A:A,0)),"")</f>
        <v/>
      </c>
      <c r="D192" s="439"/>
    </row>
    <row r="193" spans="1:4">
      <c r="A193" s="440"/>
      <c r="B193" s="288"/>
      <c r="C193" s="280" t="str">
        <f>IF(A193&lt;&gt;"",INDEX(CIDs!B:B,MATCH('RECOLHIMENTO DE CLIENTES'!A193,CIDs!A:A,0)),"")</f>
        <v/>
      </c>
      <c r="D193" s="439"/>
    </row>
    <row r="194" spans="1:4">
      <c r="A194" s="440"/>
      <c r="B194" s="288"/>
      <c r="C194" s="280" t="str">
        <f>IF(A194&lt;&gt;"",INDEX(CIDs!B:B,MATCH('RECOLHIMENTO DE CLIENTES'!A194,CIDs!A:A,0)),"")</f>
        <v/>
      </c>
      <c r="D194" s="439"/>
    </row>
    <row r="195" spans="1:4">
      <c r="A195" s="440"/>
      <c r="B195" s="288"/>
      <c r="C195" s="280" t="str">
        <f>IF(A195&lt;&gt;"",INDEX(CIDs!B:B,MATCH('RECOLHIMENTO DE CLIENTES'!A195,CIDs!A:A,0)),"")</f>
        <v/>
      </c>
      <c r="D195" s="439"/>
    </row>
    <row r="196" spans="1:4">
      <c r="A196" s="440"/>
      <c r="B196" s="288"/>
      <c r="C196" s="280" t="str">
        <f>IF(A196&lt;&gt;"",INDEX(CIDs!B:B,MATCH('RECOLHIMENTO DE CLIENTES'!A196,CIDs!A:A,0)),"")</f>
        <v/>
      </c>
      <c r="D196" s="439"/>
    </row>
    <row r="197" spans="1:4">
      <c r="A197" s="288"/>
      <c r="B197" s="288"/>
      <c r="C197" s="280" t="str">
        <f>IF(A197&lt;&gt;"",INDEX(CIDs!B:B,MATCH('RECOLHIMENTO DE CLIENTES'!A197,CIDs!A:A,0)),"")</f>
        <v/>
      </c>
      <c r="D197" s="439"/>
    </row>
    <row r="198" spans="1:4">
      <c r="A198" s="288"/>
      <c r="B198" s="288"/>
      <c r="C198" s="280" t="str">
        <f>IF(A198&lt;&gt;"",INDEX(CIDs!B:B,MATCH('RECOLHIMENTO DE CLIENTES'!A198,CIDs!A:A,0)),"")</f>
        <v/>
      </c>
      <c r="D198" s="439"/>
    </row>
    <row r="199" spans="1:4">
      <c r="A199" s="288"/>
      <c r="B199" s="288"/>
      <c r="C199" s="280" t="str">
        <f>IF(A199&lt;&gt;"",INDEX(CIDs!B:B,MATCH('RECOLHIMENTO DE CLIENTES'!A199,CIDs!A:A,0)),"")</f>
        <v/>
      </c>
      <c r="D199" s="439"/>
    </row>
    <row r="200" spans="1:4">
      <c r="A200" s="288"/>
      <c r="B200" s="288"/>
      <c r="C200" s="280" t="str">
        <f>IF(A200&lt;&gt;"",INDEX(CIDs!B:B,MATCH('RECOLHIMENTO DE CLIENTES'!A200,CIDs!A:A,0)),"")</f>
        <v/>
      </c>
      <c r="D200" s="439"/>
    </row>
    <row r="201" spans="1:4">
      <c r="A201" s="288"/>
      <c r="B201" s="288"/>
      <c r="C201" s="280" t="str">
        <f>IF(A201&lt;&gt;"",INDEX(CIDs!B:B,MATCH('RECOLHIMENTO DE CLIENTES'!A201,CIDs!A:A,0)),"")</f>
        <v/>
      </c>
      <c r="D201" s="439"/>
    </row>
    <row r="202" spans="1:4">
      <c r="A202" s="288"/>
      <c r="B202" s="288"/>
      <c r="C202" s="280" t="str">
        <f>IF(A202&lt;&gt;"",INDEX(CIDs!B:B,MATCH('RECOLHIMENTO DE CLIENTES'!A202,CIDs!A:A,0)),"")</f>
        <v/>
      </c>
      <c r="D202" s="439"/>
    </row>
    <row r="203" spans="1:4">
      <c r="A203" s="288"/>
      <c r="B203" s="288"/>
      <c r="C203" s="280" t="str">
        <f>IF(A203&lt;&gt;"",INDEX(CIDs!B:B,MATCH('RECOLHIMENTO DE CLIENTES'!A203,CIDs!A:A,0)),"")</f>
        <v/>
      </c>
      <c r="D203" s="439"/>
    </row>
    <row r="204" spans="1:4">
      <c r="A204" s="288"/>
      <c r="B204" s="288"/>
      <c r="C204" s="280" t="str">
        <f>IF(A204&lt;&gt;"",INDEX(CIDs!B:B,MATCH('RECOLHIMENTO DE CLIENTES'!A204,CIDs!A:A,0)),"")</f>
        <v/>
      </c>
      <c r="D204" s="439"/>
    </row>
    <row r="205" spans="1:4">
      <c r="A205" s="288"/>
      <c r="B205" s="288"/>
      <c r="C205" s="280" t="str">
        <f>IF(A205&lt;&gt;"",INDEX(CIDs!B:B,MATCH('RECOLHIMENTO DE CLIENTES'!A205,CIDs!A:A,0)),"")</f>
        <v/>
      </c>
      <c r="D205" s="439"/>
    </row>
    <row r="206" spans="1:4">
      <c r="A206" s="440"/>
      <c r="B206" s="288"/>
      <c r="C206" s="280" t="str">
        <f>IF(A206&lt;&gt;"",INDEX(CIDs!B:B,MATCH('RECOLHIMENTO DE CLIENTES'!A206,CIDs!A:A,0)),"")</f>
        <v/>
      </c>
      <c r="D206" s="439"/>
    </row>
    <row r="207" spans="1:4">
      <c r="A207" s="440"/>
      <c r="B207" s="288"/>
      <c r="C207" s="280" t="str">
        <f>IF(A207&lt;&gt;"",INDEX(CIDs!B:B,MATCH('RECOLHIMENTO DE CLIENTES'!A207,CIDs!A:A,0)),"")</f>
        <v/>
      </c>
      <c r="D207" s="439"/>
    </row>
    <row r="208" spans="1:4">
      <c r="A208" s="440"/>
      <c r="B208" s="288"/>
      <c r="C208" s="280" t="str">
        <f>IF(A208&lt;&gt;"",INDEX(CIDs!B:B,MATCH('RECOLHIMENTO DE CLIENTES'!A208,CIDs!A:A,0)),"")</f>
        <v/>
      </c>
      <c r="D208" s="439"/>
    </row>
    <row r="209" spans="1:4">
      <c r="A209" s="440"/>
      <c r="B209" s="288"/>
      <c r="C209" s="280" t="str">
        <f>IF(A209&lt;&gt;"",INDEX(CIDs!B:B,MATCH('RECOLHIMENTO DE CLIENTES'!A209,CIDs!A:A,0)),"")</f>
        <v/>
      </c>
      <c r="D209" s="439"/>
    </row>
    <row r="210" spans="1:4">
      <c r="A210" s="288"/>
      <c r="B210" s="288"/>
      <c r="C210" s="280" t="str">
        <f>IF(A210&lt;&gt;"",INDEX(CIDs!B:B,MATCH('RECOLHIMENTO DE CLIENTES'!A210,CIDs!A:A,0)),"")</f>
        <v/>
      </c>
      <c r="D210" s="439"/>
    </row>
    <row r="211" spans="1:4">
      <c r="A211" s="288"/>
      <c r="B211" s="288"/>
      <c r="C211" s="280" t="str">
        <f>IF(A211&lt;&gt;"",INDEX(CIDs!B:B,MATCH('RECOLHIMENTO DE CLIENTES'!A211,CIDs!A:A,0)),"")</f>
        <v/>
      </c>
      <c r="D211" s="439"/>
    </row>
    <row r="212" spans="1:4">
      <c r="A212" s="288"/>
      <c r="B212" s="288"/>
      <c r="C212" s="280" t="str">
        <f>IF(A212&lt;&gt;"",INDEX(CIDs!B:B,MATCH('RECOLHIMENTO DE CLIENTES'!A212,CIDs!A:A,0)),"")</f>
        <v/>
      </c>
      <c r="D212" s="439"/>
    </row>
    <row r="213" spans="1:4">
      <c r="A213" s="288"/>
      <c r="B213" s="288"/>
      <c r="C213" s="280" t="str">
        <f>IF(A213&lt;&gt;"",INDEX(CIDs!B:B,MATCH('RECOLHIMENTO DE CLIENTES'!A213,CIDs!A:A,0)),"")</f>
        <v/>
      </c>
      <c r="D213" s="439"/>
    </row>
    <row r="214" spans="1:4">
      <c r="A214" s="288"/>
      <c r="B214" s="288"/>
      <c r="C214" s="280" t="str">
        <f>IF(A214&lt;&gt;"",INDEX(CIDs!B:B,MATCH('RECOLHIMENTO DE CLIENTES'!A214,CIDs!A:A,0)),"")</f>
        <v/>
      </c>
      <c r="D214" s="439"/>
    </row>
    <row r="215" spans="1:4">
      <c r="A215" s="288"/>
      <c r="B215" s="288"/>
      <c r="C215" s="280" t="str">
        <f>IF(A215&lt;&gt;"",INDEX(CIDs!B:B,MATCH('RECOLHIMENTO DE CLIENTES'!A215,CIDs!A:A,0)),"")</f>
        <v/>
      </c>
      <c r="D215" s="439"/>
    </row>
    <row r="216" spans="1:4">
      <c r="A216" s="288"/>
      <c r="B216" s="288"/>
      <c r="C216" s="280" t="str">
        <f>IF(A216&lt;&gt;"",INDEX(CIDs!B:B,MATCH('RECOLHIMENTO DE CLIENTES'!A216,CIDs!A:A,0)),"")</f>
        <v/>
      </c>
      <c r="D216" s="439"/>
    </row>
    <row r="217" spans="1:4">
      <c r="A217" s="288"/>
      <c r="B217" s="288"/>
      <c r="C217" s="280" t="str">
        <f>IF(A217&lt;&gt;"",INDEX(CIDs!B:B,MATCH('RECOLHIMENTO DE CLIENTES'!A217,CIDs!A:A,0)),"")</f>
        <v/>
      </c>
      <c r="D217" s="439"/>
    </row>
    <row r="218" spans="1:4">
      <c r="A218" s="288"/>
      <c r="B218" s="288"/>
      <c r="C218" s="280" t="str">
        <f>IF(A218&lt;&gt;"",INDEX(CIDs!B:B,MATCH('RECOLHIMENTO DE CLIENTES'!A218,CIDs!A:A,0)),"")</f>
        <v/>
      </c>
      <c r="D218" s="439"/>
    </row>
    <row r="219" spans="1:4">
      <c r="A219" s="288"/>
      <c r="B219" s="288"/>
      <c r="C219" s="280" t="str">
        <f>IF(A219&lt;&gt;"",INDEX(CIDs!B:B,MATCH('RECOLHIMENTO DE CLIENTES'!A219,CIDs!A:A,0)),"")</f>
        <v/>
      </c>
      <c r="D219" s="439"/>
    </row>
    <row r="220" spans="1:4">
      <c r="A220" s="288"/>
      <c r="B220" s="288"/>
      <c r="C220" s="280" t="str">
        <f>IF(A220&lt;&gt;"",INDEX(CIDs!B:B,MATCH('RECOLHIMENTO DE CLIENTES'!A220,CIDs!A:A,0)),"")</f>
        <v/>
      </c>
      <c r="D220" s="439"/>
    </row>
    <row r="221" spans="1:4">
      <c r="A221" s="288"/>
      <c r="B221" s="288"/>
      <c r="C221" s="280" t="str">
        <f>IF(A221&lt;&gt;"",INDEX(CIDs!B:B,MATCH('RECOLHIMENTO DE CLIENTES'!A221,CIDs!A:A,0)),"")</f>
        <v/>
      </c>
      <c r="D221" s="439"/>
    </row>
    <row r="222" spans="1:4">
      <c r="A222" s="288"/>
      <c r="B222" s="288"/>
      <c r="C222" s="280" t="str">
        <f>IF(A222&lt;&gt;"",INDEX(CIDs!B:B,MATCH('RECOLHIMENTO DE CLIENTES'!A222,CIDs!A:A,0)),"")</f>
        <v/>
      </c>
      <c r="D222" s="439"/>
    </row>
    <row r="223" spans="1:4">
      <c r="A223" s="288"/>
      <c r="B223" s="288"/>
      <c r="C223" s="280" t="str">
        <f>IF(A223&lt;&gt;"",INDEX(CIDs!B:B,MATCH('RECOLHIMENTO DE CLIENTES'!A223,CIDs!A:A,0)),"")</f>
        <v/>
      </c>
      <c r="D223" s="439"/>
    </row>
    <row r="224" spans="1:4">
      <c r="A224" s="288"/>
      <c r="B224" s="288"/>
      <c r="C224" s="280" t="str">
        <f>IF(A224&lt;&gt;"",INDEX(CIDs!B:B,MATCH('RECOLHIMENTO DE CLIENTES'!A224,CIDs!A:A,0)),"")</f>
        <v/>
      </c>
      <c r="D224" s="439"/>
    </row>
    <row r="225" spans="1:4">
      <c r="A225" s="288"/>
      <c r="B225" s="288"/>
      <c r="C225" s="280" t="str">
        <f>IF(A225&lt;&gt;"",INDEX(CIDs!B:B,MATCH('RECOLHIMENTO DE CLIENTES'!A225,CIDs!A:A,0)),"")</f>
        <v/>
      </c>
      <c r="D225" s="439"/>
    </row>
    <row r="226" spans="1:4">
      <c r="A226" s="288"/>
      <c r="B226" s="288"/>
      <c r="C226" s="280" t="str">
        <f>IF(A226&lt;&gt;"",INDEX(CIDs!B:B,MATCH('RECOLHIMENTO DE CLIENTES'!A226,CIDs!A:A,0)),"")</f>
        <v/>
      </c>
      <c r="D226" s="439"/>
    </row>
    <row r="227" spans="1:4">
      <c r="A227" s="288"/>
      <c r="B227" s="288"/>
      <c r="C227" s="280" t="str">
        <f>IF(A227&lt;&gt;"",INDEX(CIDs!B:B,MATCH('RECOLHIMENTO DE CLIENTES'!A227,CIDs!A:A,0)),"")</f>
        <v/>
      </c>
      <c r="D227" s="439"/>
    </row>
    <row r="228" spans="1:4">
      <c r="A228" s="288"/>
      <c r="B228" s="288"/>
      <c r="C228" s="280" t="str">
        <f>IF(A228&lt;&gt;"",INDEX(CIDs!B:B,MATCH('RECOLHIMENTO DE CLIENTES'!A228,CIDs!A:A,0)),"")</f>
        <v/>
      </c>
      <c r="D228" s="439"/>
    </row>
    <row r="229" spans="1:4">
      <c r="A229" s="288"/>
      <c r="B229" s="288"/>
      <c r="C229" s="280" t="str">
        <f>IF(A229&lt;&gt;"",INDEX(CIDs!B:B,MATCH('RECOLHIMENTO DE CLIENTES'!A229,CIDs!A:A,0)),"")</f>
        <v/>
      </c>
      <c r="D229" s="439"/>
    </row>
    <row r="230" spans="1:4">
      <c r="A230" s="288"/>
      <c r="B230" s="288"/>
      <c r="C230" s="280" t="str">
        <f>IF(A230&lt;&gt;"",INDEX(CIDs!B:B,MATCH('RECOLHIMENTO DE CLIENTES'!A230,CIDs!A:A,0)),"")</f>
        <v/>
      </c>
      <c r="D230" s="439"/>
    </row>
    <row r="231" spans="1:4">
      <c r="A231" s="288"/>
      <c r="B231" s="289"/>
      <c r="C231" s="280" t="str">
        <f>IF(A231&lt;&gt;"",INDEX(CIDs!B:B,MATCH('RECOLHIMENTO DE CLIENTES'!A231,CIDs!A:A,0)),"")</f>
        <v/>
      </c>
      <c r="D231" s="439"/>
    </row>
    <row r="232" spans="1:4">
      <c r="A232" s="288"/>
      <c r="B232" s="289"/>
      <c r="C232" s="280" t="str">
        <f>IF(A232&lt;&gt;"",INDEX(CIDs!B:B,MATCH('RECOLHIMENTO DE CLIENTES'!A232,CIDs!A:A,0)),"")</f>
        <v/>
      </c>
      <c r="D232" s="439"/>
    </row>
    <row r="233" spans="1:4">
      <c r="A233" s="288"/>
      <c r="B233" s="289"/>
      <c r="C233" s="280" t="str">
        <f>IF(A233&lt;&gt;"",INDEX(CIDs!B:B,MATCH('RECOLHIMENTO DE CLIENTES'!A233,CIDs!A:A,0)),"")</f>
        <v/>
      </c>
      <c r="D233" s="439"/>
    </row>
    <row r="234" spans="1:4">
      <c r="A234" s="288"/>
      <c r="B234" s="289"/>
      <c r="C234" s="280" t="str">
        <f>IF(A234&lt;&gt;"",INDEX(CIDs!B:B,MATCH('RECOLHIMENTO DE CLIENTES'!A234,CIDs!A:A,0)),"")</f>
        <v/>
      </c>
      <c r="D234" s="439"/>
    </row>
    <row r="235" spans="1:4">
      <c r="A235" s="288"/>
      <c r="B235" s="289"/>
      <c r="C235" s="280" t="str">
        <f>IF(A235&lt;&gt;"",INDEX(CIDs!B:B,MATCH('RECOLHIMENTO DE CLIENTES'!A235,CIDs!A:A,0)),"")</f>
        <v/>
      </c>
      <c r="D235" s="439"/>
    </row>
    <row r="236" spans="1:4">
      <c r="A236" s="288"/>
      <c r="B236" s="289"/>
      <c r="C236" s="280" t="str">
        <f>IF(A236&lt;&gt;"",INDEX(CIDs!B:B,MATCH('RECOLHIMENTO DE CLIENTES'!A236,CIDs!A:A,0)),"")</f>
        <v/>
      </c>
      <c r="D236" s="439"/>
    </row>
    <row r="237" spans="1:4">
      <c r="A237" s="288"/>
      <c r="B237" s="289"/>
      <c r="C237" s="280" t="str">
        <f>IF(A237&lt;&gt;"",INDEX(CIDs!B:B,MATCH('RECOLHIMENTO DE CLIENTES'!A237,CIDs!A:A,0)),"")</f>
        <v/>
      </c>
      <c r="D237" s="439"/>
    </row>
    <row r="238" spans="1:4">
      <c r="A238" s="288"/>
      <c r="B238" s="289"/>
      <c r="C238" s="280" t="str">
        <f>IF(A238&lt;&gt;"",INDEX(CIDs!B:B,MATCH('RECOLHIMENTO DE CLIENTES'!A238,CIDs!A:A,0)),"")</f>
        <v/>
      </c>
      <c r="D238" s="439"/>
    </row>
    <row r="239" spans="1:4">
      <c r="A239" s="288"/>
      <c r="B239" s="289"/>
      <c r="C239" s="280" t="str">
        <f>IF(A239&lt;&gt;"",INDEX(CIDs!B:B,MATCH('RECOLHIMENTO DE CLIENTES'!A239,CIDs!A:A,0)),"")</f>
        <v/>
      </c>
      <c r="D239" s="439"/>
    </row>
    <row r="240" spans="1:4">
      <c r="A240" s="288"/>
      <c r="B240" s="289"/>
      <c r="C240" s="280" t="str">
        <f>IF(A240&lt;&gt;"",INDEX(CIDs!B:B,MATCH('RECOLHIMENTO DE CLIENTES'!A240,CIDs!A:A,0)),"")</f>
        <v/>
      </c>
      <c r="D240" s="439"/>
    </row>
    <row r="241" spans="1:4">
      <c r="A241" s="288"/>
      <c r="B241" s="289"/>
      <c r="C241" s="280" t="str">
        <f>IF(A241&lt;&gt;"",INDEX(CIDs!B:B,MATCH('RECOLHIMENTO DE CLIENTES'!A241,CIDs!A:A,0)),"")</f>
        <v/>
      </c>
      <c r="D241" s="439"/>
    </row>
    <row r="242" spans="1:4">
      <c r="A242" s="288"/>
      <c r="B242" s="289"/>
      <c r="C242" s="280" t="str">
        <f>IF(A242&lt;&gt;"",INDEX(CIDs!B:B,MATCH('RECOLHIMENTO DE CLIENTES'!A242,CIDs!A:A,0)),"")</f>
        <v/>
      </c>
      <c r="D242" s="439"/>
    </row>
    <row r="243" spans="1:4">
      <c r="A243" s="288"/>
      <c r="B243" s="289"/>
      <c r="C243" s="280" t="str">
        <f>IF(A243&lt;&gt;"",INDEX(CIDs!B:B,MATCH('RECOLHIMENTO DE CLIENTES'!A243,CIDs!A:A,0)),"")</f>
        <v/>
      </c>
      <c r="D243" s="439"/>
    </row>
    <row r="244" spans="1:4">
      <c r="A244" s="288"/>
      <c r="B244" s="289"/>
      <c r="C244" s="280" t="str">
        <f>IF(A244&lt;&gt;"",INDEX(CIDs!B:B,MATCH('RECOLHIMENTO DE CLIENTES'!A244,CIDs!A:A,0)),"")</f>
        <v/>
      </c>
      <c r="D244" s="439"/>
    </row>
    <row r="245" spans="1:4">
      <c r="A245" s="288"/>
      <c r="B245" s="289"/>
      <c r="C245" s="280" t="str">
        <f>IF(A245&lt;&gt;"",INDEX(CIDs!B:B,MATCH('RECOLHIMENTO DE CLIENTES'!A245,CIDs!A:A,0)),"")</f>
        <v/>
      </c>
      <c r="D245" s="439"/>
    </row>
    <row r="246" spans="1:4">
      <c r="A246" s="288"/>
      <c r="B246" s="289"/>
      <c r="C246" s="280" t="str">
        <f>IF(A246&lt;&gt;"",INDEX(CIDs!B:B,MATCH('RECOLHIMENTO DE CLIENTES'!A246,CIDs!A:A,0)),"")</f>
        <v/>
      </c>
      <c r="D246" s="296"/>
    </row>
    <row r="247" spans="1:4">
      <c r="A247" s="288"/>
      <c r="B247" s="289"/>
      <c r="C247" s="280" t="str">
        <f>IF(A247&lt;&gt;"",INDEX(CIDs!B:B,MATCH('RECOLHIMENTO DE CLIENTES'!A247,CIDs!A:A,0)),"")</f>
        <v/>
      </c>
      <c r="D247" s="296"/>
    </row>
    <row r="248" spans="1:4">
      <c r="A248" s="699" t="s">
        <v>69</v>
      </c>
      <c r="B248" s="699"/>
      <c r="C248" s="699"/>
      <c r="D248" s="297">
        <f>SUM(D5:D247)</f>
        <v>0</v>
      </c>
    </row>
  </sheetData>
  <sheetProtection sheet="1" objects="1" scenarios="1" formatColumns="0" formatRows="0" insertColumns="0" insertRows="0" deleteColumns="0" deleteRows="0"/>
  <mergeCells count="6">
    <mergeCell ref="A248:C248"/>
    <mergeCell ref="A3:D3"/>
    <mergeCell ref="A1:D2"/>
    <mergeCell ref="A5:D5"/>
    <mergeCell ref="A134:D134"/>
    <mergeCell ref="A120:D120"/>
  </mergeCells>
  <phoneticPr fontId="0" type="noConversion"/>
  <pageMargins left="0.74803149606299213" right="0.15748031496062992" top="0.23622047244094491" bottom="0" header="0.27559055118110237" footer="0.11811023622047245"/>
  <pageSetup paperSize="9" scale="96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"/>
  <dimension ref="A1:CK397"/>
  <sheetViews>
    <sheetView topLeftCell="G1" zoomScaleNormal="100" zoomScaleSheetLayoutView="55" workbookViewId="0">
      <selection activeCell="K174" sqref="K174:L174"/>
    </sheetView>
  </sheetViews>
  <sheetFormatPr defaultColWidth="0" defaultRowHeight="15.75" zeroHeight="1"/>
  <cols>
    <col min="1" max="1" width="18.28515625" style="265" bestFit="1" customWidth="1"/>
    <col min="2" max="2" width="7.7109375" style="267" customWidth="1"/>
    <col min="3" max="3" width="12" style="268" customWidth="1"/>
    <col min="4" max="4" width="65.28515625" style="585" customWidth="1"/>
    <col min="5" max="5" width="15" style="265" customWidth="1"/>
    <col min="6" max="6" width="16.42578125" style="265" customWidth="1"/>
    <col min="7" max="7" width="16.85546875" style="265" customWidth="1"/>
    <col min="8" max="8" width="36.7109375" style="265" customWidth="1"/>
    <col min="9" max="9" width="21.28515625" style="265" customWidth="1"/>
    <col min="10" max="10" width="19.85546875" style="271" customWidth="1"/>
    <col min="11" max="11" width="18.7109375" style="271" customWidth="1"/>
    <col min="12" max="12" width="18.7109375" style="282" customWidth="1"/>
    <col min="13" max="13" width="15" style="282" customWidth="1"/>
    <col min="14" max="14" width="19" style="282" customWidth="1"/>
    <col min="15" max="15" width="15" style="265" customWidth="1"/>
    <col min="16" max="17" width="9.140625" style="265" customWidth="1"/>
    <col min="18" max="18" width="10.85546875" style="265" bestFit="1" customWidth="1"/>
    <col min="19" max="26" width="9.140625" style="265" customWidth="1"/>
    <col min="27" max="27" width="46.7109375" style="322" bestFit="1" customWidth="1"/>
    <col min="28" max="32" width="9.140625" style="265" customWidth="1"/>
    <col min="33" max="33" width="9.140625" style="265" hidden="1" customWidth="1"/>
    <col min="34" max="34" width="9.140625" hidden="1" customWidth="1"/>
    <col min="35" max="16384" width="9.140625" style="265" hidden="1"/>
  </cols>
  <sheetData>
    <row r="1" spans="1:89" ht="56.25" customHeight="1">
      <c r="D1" s="711"/>
      <c r="E1" s="711"/>
      <c r="F1" s="711"/>
      <c r="G1" s="711"/>
      <c r="H1" s="711"/>
      <c r="I1" s="711"/>
      <c r="Z1" s="554"/>
      <c r="AA1" s="557" t="s">
        <v>536</v>
      </c>
      <c r="AB1" s="554"/>
    </row>
    <row r="2" spans="1:89" s="266" customFormat="1" ht="38.25" customHeight="1">
      <c r="A2" s="283" t="s">
        <v>63</v>
      </c>
      <c r="B2" s="283" t="s">
        <v>64</v>
      </c>
      <c r="C2" s="283" t="s">
        <v>65</v>
      </c>
      <c r="D2" s="283" t="s">
        <v>66</v>
      </c>
      <c r="E2" s="283" t="s">
        <v>44</v>
      </c>
      <c r="F2" s="283" t="s">
        <v>16</v>
      </c>
      <c r="G2" s="283" t="s">
        <v>45</v>
      </c>
      <c r="H2" s="283" t="s">
        <v>46</v>
      </c>
      <c r="I2" s="283" t="s">
        <v>57</v>
      </c>
      <c r="J2" s="283" t="s">
        <v>43</v>
      </c>
      <c r="K2" s="283" t="s">
        <v>367</v>
      </c>
      <c r="L2" s="283" t="s">
        <v>368</v>
      </c>
      <c r="M2" s="283" t="s">
        <v>58</v>
      </c>
      <c r="N2" s="283" t="s">
        <v>59</v>
      </c>
      <c r="O2" s="283" t="s">
        <v>60</v>
      </c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309" t="s">
        <v>529</v>
      </c>
      <c r="AB2" s="265"/>
      <c r="AC2" s="265"/>
      <c r="AD2" s="265"/>
      <c r="AE2" s="265"/>
      <c r="AF2" s="265"/>
      <c r="AG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</row>
    <row r="3" spans="1:89">
      <c r="A3" s="510"/>
      <c r="B3" s="511"/>
      <c r="C3" s="512"/>
      <c r="D3" s="513"/>
      <c r="E3" s="514"/>
      <c r="F3" s="515"/>
      <c r="G3" s="516"/>
      <c r="H3" s="517"/>
      <c r="I3" s="518"/>
      <c r="J3" s="519"/>
      <c r="K3" s="520"/>
      <c r="L3" s="521"/>
      <c r="M3" s="605"/>
      <c r="N3" s="605"/>
      <c r="O3" s="521"/>
      <c r="P3" s="323"/>
      <c r="AA3" s="309" t="s">
        <v>372</v>
      </c>
    </row>
    <row r="4" spans="1:89">
      <c r="A4" s="510"/>
      <c r="B4" s="511"/>
      <c r="C4" s="512"/>
      <c r="D4" s="513"/>
      <c r="E4" s="514"/>
      <c r="F4" s="515"/>
      <c r="G4" s="516"/>
      <c r="H4" s="517"/>
      <c r="I4" s="518"/>
      <c r="J4" s="519"/>
      <c r="K4" s="520"/>
      <c r="L4" s="521"/>
      <c r="M4" s="605"/>
      <c r="N4" s="605"/>
      <c r="O4" s="521"/>
      <c r="P4" s="323"/>
      <c r="AA4" s="309" t="s">
        <v>446</v>
      </c>
      <c r="AH4" s="678"/>
    </row>
    <row r="5" spans="1:89">
      <c r="A5" s="510"/>
      <c r="B5" s="511"/>
      <c r="C5" s="512"/>
      <c r="D5" s="513"/>
      <c r="E5" s="514"/>
      <c r="F5" s="515"/>
      <c r="G5" s="516"/>
      <c r="H5" s="517"/>
      <c r="I5" s="518"/>
      <c r="J5" s="519"/>
      <c r="K5" s="520"/>
      <c r="L5" s="521"/>
      <c r="M5" s="605"/>
      <c r="N5" s="605"/>
      <c r="O5" s="521"/>
      <c r="P5" s="323"/>
      <c r="AA5" s="309" t="s">
        <v>493</v>
      </c>
      <c r="AH5" s="676"/>
    </row>
    <row r="6" spans="1:89">
      <c r="A6" s="510"/>
      <c r="B6" s="511"/>
      <c r="C6" s="512"/>
      <c r="D6" s="513"/>
      <c r="E6" s="514"/>
      <c r="F6" s="515"/>
      <c r="G6" s="516"/>
      <c r="H6" s="517"/>
      <c r="I6" s="518"/>
      <c r="J6" s="519"/>
      <c r="K6" s="520"/>
      <c r="L6" s="521"/>
      <c r="M6" s="605"/>
      <c r="N6" s="605"/>
      <c r="O6" s="521"/>
      <c r="P6" s="323"/>
      <c r="AA6" s="309" t="s">
        <v>373</v>
      </c>
      <c r="AH6" s="676"/>
    </row>
    <row r="7" spans="1:89">
      <c r="A7" s="510"/>
      <c r="B7" s="511"/>
      <c r="C7" s="512"/>
      <c r="D7" s="513"/>
      <c r="E7" s="514"/>
      <c r="F7" s="515"/>
      <c r="G7" s="516"/>
      <c r="H7" s="517"/>
      <c r="I7" s="518"/>
      <c r="J7" s="519"/>
      <c r="K7" s="520"/>
      <c r="L7" s="521"/>
      <c r="M7" s="605"/>
      <c r="N7" s="605"/>
      <c r="O7" s="521"/>
      <c r="P7" s="323"/>
      <c r="AA7" s="309" t="s">
        <v>374</v>
      </c>
      <c r="AH7" s="676"/>
    </row>
    <row r="8" spans="1:89">
      <c r="A8" s="510"/>
      <c r="B8" s="511"/>
      <c r="C8" s="512"/>
      <c r="D8" s="513"/>
      <c r="E8" s="514"/>
      <c r="F8" s="515"/>
      <c r="G8" s="516"/>
      <c r="H8" s="517"/>
      <c r="I8" s="518"/>
      <c r="J8" s="519"/>
      <c r="K8" s="520"/>
      <c r="L8" s="521"/>
      <c r="M8" s="605"/>
      <c r="N8" s="605"/>
      <c r="O8" s="521"/>
      <c r="P8" s="323"/>
      <c r="AA8" s="309" t="s">
        <v>375</v>
      </c>
      <c r="AH8" s="676"/>
    </row>
    <row r="9" spans="1:89">
      <c r="A9" s="510"/>
      <c r="B9" s="511"/>
      <c r="C9" s="512"/>
      <c r="D9" s="513"/>
      <c r="E9" s="514"/>
      <c r="F9" s="515"/>
      <c r="G9" s="516"/>
      <c r="H9" s="517"/>
      <c r="I9" s="518"/>
      <c r="J9" s="519"/>
      <c r="K9" s="520"/>
      <c r="L9" s="521"/>
      <c r="M9" s="605"/>
      <c r="N9" s="605"/>
      <c r="O9" s="521"/>
      <c r="P9" s="323"/>
      <c r="AA9" s="237" t="s">
        <v>444</v>
      </c>
      <c r="AH9" s="676"/>
    </row>
    <row r="10" spans="1:89">
      <c r="A10" s="510"/>
      <c r="B10" s="511"/>
      <c r="C10" s="512"/>
      <c r="D10" s="513"/>
      <c r="E10" s="514"/>
      <c r="F10" s="515"/>
      <c r="G10" s="516"/>
      <c r="H10" s="517"/>
      <c r="I10" s="518"/>
      <c r="J10" s="519"/>
      <c r="K10" s="520"/>
      <c r="L10" s="521"/>
      <c r="M10" s="605"/>
      <c r="N10" s="605"/>
      <c r="O10" s="521"/>
      <c r="P10" s="323"/>
      <c r="AA10" s="309" t="s">
        <v>376</v>
      </c>
      <c r="AH10" s="676"/>
    </row>
    <row r="11" spans="1:89">
      <c r="A11" s="510"/>
      <c r="B11" s="511"/>
      <c r="C11" s="512"/>
      <c r="D11" s="513"/>
      <c r="E11" s="514"/>
      <c r="F11" s="515"/>
      <c r="G11" s="516"/>
      <c r="H11" s="517"/>
      <c r="I11" s="518"/>
      <c r="J11" s="519"/>
      <c r="K11" s="520"/>
      <c r="L11" s="521"/>
      <c r="M11" s="605"/>
      <c r="N11" s="605"/>
      <c r="O11" s="521"/>
      <c r="P11" s="323"/>
      <c r="AA11" s="309" t="s">
        <v>559</v>
      </c>
      <c r="AH11" s="676"/>
    </row>
    <row r="12" spans="1:89">
      <c r="A12" s="510"/>
      <c r="B12" s="511"/>
      <c r="C12" s="512"/>
      <c r="D12" s="513"/>
      <c r="E12" s="514"/>
      <c r="F12" s="515"/>
      <c r="G12" s="516"/>
      <c r="H12" s="517"/>
      <c r="I12" s="518"/>
      <c r="J12" s="519"/>
      <c r="K12" s="520"/>
      <c r="L12" s="521"/>
      <c r="M12" s="605"/>
      <c r="N12" s="605"/>
      <c r="O12" s="521"/>
      <c r="P12" s="323"/>
      <c r="AA12" s="309" t="s">
        <v>377</v>
      </c>
      <c r="AH12" s="676"/>
    </row>
    <row r="13" spans="1:89">
      <c r="A13" s="510"/>
      <c r="B13" s="511"/>
      <c r="C13" s="512"/>
      <c r="D13" s="513"/>
      <c r="E13" s="514"/>
      <c r="F13" s="515"/>
      <c r="G13" s="516"/>
      <c r="H13" s="517"/>
      <c r="I13" s="518"/>
      <c r="J13" s="519"/>
      <c r="K13" s="520"/>
      <c r="L13" s="521"/>
      <c r="M13" s="605"/>
      <c r="N13" s="605"/>
      <c r="O13" s="521"/>
      <c r="P13" s="323"/>
      <c r="AA13" s="309" t="s">
        <v>109</v>
      </c>
      <c r="AH13" s="613"/>
    </row>
    <row r="14" spans="1:89">
      <c r="A14" s="510"/>
      <c r="B14" s="511"/>
      <c r="C14" s="512"/>
      <c r="D14" s="513"/>
      <c r="E14" s="514"/>
      <c r="F14" s="515"/>
      <c r="G14" s="516"/>
      <c r="H14" s="517"/>
      <c r="I14" s="518"/>
      <c r="J14" s="519"/>
      <c r="K14" s="520"/>
      <c r="L14" s="521"/>
      <c r="M14" s="605"/>
      <c r="N14" s="605"/>
      <c r="O14" s="521"/>
      <c r="P14" s="323"/>
      <c r="AA14" s="309" t="s">
        <v>105</v>
      </c>
      <c r="AH14" s="613"/>
    </row>
    <row r="15" spans="1:89">
      <c r="A15" s="510"/>
      <c r="B15" s="511"/>
      <c r="C15" s="512"/>
      <c r="D15" s="513"/>
      <c r="E15" s="514"/>
      <c r="F15" s="515"/>
      <c r="G15" s="516"/>
      <c r="H15" s="517"/>
      <c r="I15" s="518"/>
      <c r="J15" s="519"/>
      <c r="K15" s="520"/>
      <c r="L15" s="521"/>
      <c r="M15" s="605"/>
      <c r="N15" s="605"/>
      <c r="O15" s="521"/>
      <c r="P15" s="323"/>
      <c r="AA15" s="309" t="s">
        <v>140</v>
      </c>
      <c r="AH15" s="613"/>
    </row>
    <row r="16" spans="1:89">
      <c r="A16" s="510"/>
      <c r="B16" s="511"/>
      <c r="C16" s="512"/>
      <c r="D16" s="513"/>
      <c r="E16" s="514"/>
      <c r="F16" s="515"/>
      <c r="G16" s="516"/>
      <c r="H16" s="517"/>
      <c r="I16" s="518"/>
      <c r="J16" s="519"/>
      <c r="K16" s="520"/>
      <c r="L16" s="521"/>
      <c r="M16" s="605"/>
      <c r="N16" s="605"/>
      <c r="O16" s="521"/>
      <c r="P16" s="323"/>
      <c r="AA16" s="309" t="s">
        <v>141</v>
      </c>
      <c r="AH16" s="613"/>
    </row>
    <row r="17" spans="1:34">
      <c r="A17" s="510"/>
      <c r="B17" s="511"/>
      <c r="C17" s="512"/>
      <c r="D17" s="513"/>
      <c r="E17" s="514"/>
      <c r="F17" s="515"/>
      <c r="G17" s="516"/>
      <c r="H17" s="517"/>
      <c r="I17" s="518"/>
      <c r="J17" s="519"/>
      <c r="K17" s="520"/>
      <c r="L17" s="521"/>
      <c r="M17" s="605"/>
      <c r="N17" s="605"/>
      <c r="O17" s="521"/>
      <c r="P17" s="323"/>
      <c r="AA17" s="309" t="s">
        <v>378</v>
      </c>
      <c r="AH17" s="630"/>
    </row>
    <row r="18" spans="1:34">
      <c r="A18" s="510"/>
      <c r="B18" s="511"/>
      <c r="C18" s="512"/>
      <c r="D18" s="513"/>
      <c r="E18" s="514"/>
      <c r="F18" s="515"/>
      <c r="G18" s="516"/>
      <c r="H18" s="517"/>
      <c r="I18" s="518"/>
      <c r="J18" s="519"/>
      <c r="K18" s="520"/>
      <c r="L18" s="521"/>
      <c r="M18" s="605"/>
      <c r="N18" s="605"/>
      <c r="O18" s="521"/>
      <c r="P18" s="323"/>
      <c r="AA18" s="309" t="s">
        <v>479</v>
      </c>
      <c r="AH18" s="612"/>
    </row>
    <row r="19" spans="1:34">
      <c r="A19" s="510"/>
      <c r="B19" s="511"/>
      <c r="C19" s="512"/>
      <c r="D19" s="513"/>
      <c r="E19" s="514"/>
      <c r="F19" s="515"/>
      <c r="G19" s="516"/>
      <c r="H19" s="517"/>
      <c r="I19" s="518"/>
      <c r="J19" s="519"/>
      <c r="K19" s="520"/>
      <c r="L19" s="521"/>
      <c r="M19" s="605"/>
      <c r="N19" s="605"/>
      <c r="O19" s="521"/>
      <c r="P19" s="323"/>
      <c r="AA19" s="309" t="s">
        <v>142</v>
      </c>
      <c r="AH19" s="612"/>
    </row>
    <row r="20" spans="1:34">
      <c r="A20" s="510"/>
      <c r="B20" s="511"/>
      <c r="C20" s="512"/>
      <c r="D20" s="513"/>
      <c r="E20" s="514"/>
      <c r="F20" s="515"/>
      <c r="G20" s="516"/>
      <c r="H20" s="517"/>
      <c r="I20" s="518"/>
      <c r="J20" s="519"/>
      <c r="K20" s="520"/>
      <c r="L20" s="521"/>
      <c r="M20" s="605"/>
      <c r="N20" s="605"/>
      <c r="O20" s="521"/>
      <c r="P20" s="323"/>
      <c r="AA20" s="309" t="s">
        <v>379</v>
      </c>
      <c r="AH20" s="612"/>
    </row>
    <row r="21" spans="1:34">
      <c r="A21" s="510"/>
      <c r="B21" s="511"/>
      <c r="C21" s="512"/>
      <c r="D21" s="513"/>
      <c r="E21" s="514"/>
      <c r="F21" s="515"/>
      <c r="G21" s="516"/>
      <c r="H21" s="517"/>
      <c r="I21" s="518"/>
      <c r="J21" s="519"/>
      <c r="K21" s="520"/>
      <c r="L21" s="521"/>
      <c r="M21" s="605"/>
      <c r="N21" s="605"/>
      <c r="O21" s="521"/>
      <c r="P21" s="323"/>
      <c r="AA21" s="309" t="s">
        <v>381</v>
      </c>
      <c r="AH21" s="611"/>
    </row>
    <row r="22" spans="1:34">
      <c r="A22" s="510"/>
      <c r="B22" s="511"/>
      <c r="C22" s="512"/>
      <c r="D22" s="513"/>
      <c r="E22" s="514"/>
      <c r="F22" s="515"/>
      <c r="G22" s="516"/>
      <c r="H22" s="517"/>
      <c r="I22" s="518"/>
      <c r="J22" s="519"/>
      <c r="K22" s="520"/>
      <c r="L22" s="521"/>
      <c r="M22" s="605"/>
      <c r="N22" s="605"/>
      <c r="O22" s="521"/>
      <c r="P22" s="323"/>
      <c r="AA22" s="309" t="s">
        <v>382</v>
      </c>
      <c r="AH22" s="611"/>
    </row>
    <row r="23" spans="1:34">
      <c r="A23" s="510"/>
      <c r="B23" s="511"/>
      <c r="C23" s="512"/>
      <c r="D23" s="513"/>
      <c r="E23" s="514"/>
      <c r="F23" s="515"/>
      <c r="G23" s="516"/>
      <c r="H23" s="517"/>
      <c r="I23" s="518"/>
      <c r="J23" s="519"/>
      <c r="K23" s="520"/>
      <c r="L23" s="521"/>
      <c r="M23" s="605"/>
      <c r="N23" s="605"/>
      <c r="O23" s="521"/>
      <c r="P23" s="323"/>
      <c r="AA23" s="309" t="s">
        <v>383</v>
      </c>
      <c r="AH23" s="611"/>
    </row>
    <row r="24" spans="1:34">
      <c r="A24" s="510"/>
      <c r="B24" s="511"/>
      <c r="C24" s="512"/>
      <c r="D24" s="513"/>
      <c r="E24" s="514"/>
      <c r="F24" s="515"/>
      <c r="G24" s="516"/>
      <c r="H24" s="517"/>
      <c r="I24" s="518"/>
      <c r="J24" s="519"/>
      <c r="K24" s="520"/>
      <c r="L24" s="521"/>
      <c r="M24" s="521"/>
      <c r="N24" s="521"/>
      <c r="O24" s="521"/>
      <c r="P24" s="323"/>
      <c r="AA24" s="309" t="s">
        <v>523</v>
      </c>
      <c r="AH24" s="591"/>
    </row>
    <row r="25" spans="1:34">
      <c r="A25" s="510"/>
      <c r="B25" s="511"/>
      <c r="C25" s="512"/>
      <c r="D25" s="513"/>
      <c r="E25" s="514"/>
      <c r="F25" s="515"/>
      <c r="G25" s="516"/>
      <c r="H25" s="517"/>
      <c r="I25" s="518"/>
      <c r="J25" s="519"/>
      <c r="K25" s="520"/>
      <c r="L25" s="521"/>
      <c r="M25" s="521"/>
      <c r="N25" s="521"/>
      <c r="O25" s="521"/>
      <c r="P25" s="323"/>
      <c r="AA25" s="309" t="s">
        <v>591</v>
      </c>
      <c r="AH25" s="591"/>
    </row>
    <row r="26" spans="1:34">
      <c r="A26" s="510"/>
      <c r="B26" s="511"/>
      <c r="C26" s="512"/>
      <c r="D26" s="513"/>
      <c r="E26" s="514"/>
      <c r="F26" s="515"/>
      <c r="G26" s="516"/>
      <c r="H26" s="517"/>
      <c r="I26" s="518"/>
      <c r="J26" s="519"/>
      <c r="K26" s="520"/>
      <c r="L26" s="521"/>
      <c r="M26" s="521"/>
      <c r="N26" s="521"/>
      <c r="O26" s="521"/>
      <c r="P26" s="323"/>
      <c r="AA26" s="309" t="s">
        <v>438</v>
      </c>
      <c r="AH26" s="602"/>
    </row>
    <row r="27" spans="1:34">
      <c r="A27" s="510"/>
      <c r="B27" s="511"/>
      <c r="C27" s="512"/>
      <c r="D27" s="513"/>
      <c r="E27" s="514"/>
      <c r="F27" s="515"/>
      <c r="G27" s="516"/>
      <c r="H27" s="517"/>
      <c r="I27" s="518"/>
      <c r="J27" s="519"/>
      <c r="K27" s="520"/>
      <c r="L27" s="521"/>
      <c r="M27" s="521"/>
      <c r="N27" s="521"/>
      <c r="O27" s="521"/>
      <c r="P27" s="323"/>
      <c r="AA27" s="309" t="s">
        <v>384</v>
      </c>
      <c r="AH27" s="598"/>
    </row>
    <row r="28" spans="1:34">
      <c r="A28" s="510"/>
      <c r="B28" s="511"/>
      <c r="C28" s="512"/>
      <c r="D28" s="513"/>
      <c r="E28" s="514"/>
      <c r="F28" s="515"/>
      <c r="G28" s="516"/>
      <c r="H28" s="517"/>
      <c r="I28" s="518"/>
      <c r="J28" s="519"/>
      <c r="K28" s="520"/>
      <c r="L28" s="521"/>
      <c r="M28" s="521"/>
      <c r="N28" s="521"/>
      <c r="O28" s="521"/>
      <c r="P28" s="323"/>
      <c r="AA28" s="309" t="s">
        <v>428</v>
      </c>
      <c r="AH28" s="591"/>
    </row>
    <row r="29" spans="1:34">
      <c r="A29" s="510"/>
      <c r="B29" s="511"/>
      <c r="C29" s="512"/>
      <c r="D29" s="513"/>
      <c r="E29" s="514"/>
      <c r="F29" s="515"/>
      <c r="G29" s="516"/>
      <c r="H29" s="517"/>
      <c r="I29" s="518"/>
      <c r="J29" s="519"/>
      <c r="K29" s="520"/>
      <c r="L29" s="521"/>
      <c r="M29" s="521"/>
      <c r="N29" s="521"/>
      <c r="O29" s="521"/>
      <c r="P29" s="323"/>
      <c r="AA29" s="309" t="s">
        <v>151</v>
      </c>
      <c r="AH29" s="591"/>
    </row>
    <row r="30" spans="1:34">
      <c r="A30" s="510"/>
      <c r="B30" s="511"/>
      <c r="C30" s="512"/>
      <c r="D30" s="513"/>
      <c r="E30" s="514"/>
      <c r="F30" s="515"/>
      <c r="G30" s="516"/>
      <c r="H30" s="517"/>
      <c r="I30" s="518"/>
      <c r="J30" s="519"/>
      <c r="K30" s="520"/>
      <c r="L30" s="521"/>
      <c r="M30" s="521"/>
      <c r="N30" s="521"/>
      <c r="O30" s="521"/>
      <c r="P30" s="323"/>
      <c r="AA30" s="309" t="s">
        <v>103</v>
      </c>
      <c r="AH30" s="591"/>
    </row>
    <row r="31" spans="1:34">
      <c r="A31" s="510"/>
      <c r="B31" s="511"/>
      <c r="C31" s="512"/>
      <c r="D31" s="513"/>
      <c r="E31" s="514"/>
      <c r="F31" s="515"/>
      <c r="G31" s="516"/>
      <c r="H31" s="517"/>
      <c r="I31" s="518"/>
      <c r="J31" s="519"/>
      <c r="K31" s="520"/>
      <c r="L31" s="521"/>
      <c r="M31" s="521"/>
      <c r="N31" s="521"/>
      <c r="O31" s="521"/>
      <c r="P31" s="323"/>
      <c r="AA31" s="309" t="s">
        <v>152</v>
      </c>
      <c r="AH31" s="455"/>
    </row>
    <row r="32" spans="1:34">
      <c r="A32" s="510"/>
      <c r="B32" s="511"/>
      <c r="C32" s="512"/>
      <c r="D32" s="513"/>
      <c r="E32" s="514"/>
      <c r="F32" s="515"/>
      <c r="G32" s="516"/>
      <c r="H32" s="517"/>
      <c r="I32" s="518"/>
      <c r="J32" s="519"/>
      <c r="K32" s="520"/>
      <c r="L32" s="521"/>
      <c r="M32" s="521"/>
      <c r="N32" s="521"/>
      <c r="O32" s="521"/>
      <c r="P32" s="323"/>
      <c r="AA32" s="309" t="s">
        <v>571</v>
      </c>
      <c r="AH32" s="587"/>
    </row>
    <row r="33" spans="1:34">
      <c r="A33" s="510"/>
      <c r="B33" s="511"/>
      <c r="C33" s="512"/>
      <c r="D33" s="513"/>
      <c r="E33" s="514"/>
      <c r="F33" s="515"/>
      <c r="G33" s="516"/>
      <c r="H33" s="517"/>
      <c r="I33" s="518"/>
      <c r="J33" s="519"/>
      <c r="K33" s="520"/>
      <c r="L33" s="521"/>
      <c r="M33" s="521"/>
      <c r="N33" s="521"/>
      <c r="O33" s="521"/>
      <c r="P33" s="323"/>
      <c r="AA33" s="309" t="s">
        <v>107</v>
      </c>
      <c r="AH33" s="679"/>
    </row>
    <row r="34" spans="1:34">
      <c r="A34" s="510"/>
      <c r="B34" s="511"/>
      <c r="C34" s="512"/>
      <c r="D34" s="513"/>
      <c r="E34" s="514"/>
      <c r="F34" s="515"/>
      <c r="G34" s="516"/>
      <c r="H34" s="517"/>
      <c r="I34" s="518"/>
      <c r="J34" s="519"/>
      <c r="K34" s="520"/>
      <c r="L34" s="521"/>
      <c r="M34" s="521"/>
      <c r="N34" s="521"/>
      <c r="O34" s="521"/>
      <c r="P34" s="323"/>
      <c r="AA34" s="309" t="s">
        <v>546</v>
      </c>
      <c r="AH34" s="677"/>
    </row>
    <row r="35" spans="1:34">
      <c r="A35" s="510"/>
      <c r="B35" s="511"/>
      <c r="C35" s="512"/>
      <c r="D35" s="513"/>
      <c r="E35" s="514"/>
      <c r="F35" s="515"/>
      <c r="G35" s="516"/>
      <c r="H35" s="517"/>
      <c r="I35" s="518"/>
      <c r="J35" s="519"/>
      <c r="K35" s="520"/>
      <c r="L35" s="521"/>
      <c r="M35" s="521"/>
      <c r="N35" s="521"/>
      <c r="O35" s="521"/>
      <c r="P35" s="323"/>
      <c r="AA35" s="309" t="s">
        <v>445</v>
      </c>
      <c r="AH35" s="579"/>
    </row>
    <row r="36" spans="1:34">
      <c r="A36" s="510"/>
      <c r="B36" s="511"/>
      <c r="C36" s="512"/>
      <c r="D36" s="513"/>
      <c r="E36" s="514"/>
      <c r="F36" s="515"/>
      <c r="G36" s="516"/>
      <c r="H36" s="517"/>
      <c r="I36" s="518"/>
      <c r="J36" s="519"/>
      <c r="K36" s="520"/>
      <c r="L36" s="521"/>
      <c r="M36" s="521"/>
      <c r="N36" s="521"/>
      <c r="O36" s="521"/>
      <c r="P36" s="323"/>
      <c r="AA36" s="309" t="s">
        <v>537</v>
      </c>
      <c r="AH36" s="538"/>
    </row>
    <row r="37" spans="1:34">
      <c r="A37" s="510"/>
      <c r="B37" s="511"/>
      <c r="C37" s="512"/>
      <c r="D37" s="513"/>
      <c r="E37" s="514"/>
      <c r="F37" s="515"/>
      <c r="G37" s="516"/>
      <c r="H37" s="517"/>
      <c r="I37" s="518"/>
      <c r="J37" s="519"/>
      <c r="K37" s="520"/>
      <c r="L37" s="521"/>
      <c r="M37" s="521"/>
      <c r="N37" s="521"/>
      <c r="O37" s="521"/>
      <c r="P37" s="323"/>
      <c r="AA37" s="309" t="s">
        <v>153</v>
      </c>
      <c r="AH37" s="545"/>
    </row>
    <row r="38" spans="1:34">
      <c r="A38" s="510"/>
      <c r="B38" s="511"/>
      <c r="C38" s="512"/>
      <c r="D38" s="513"/>
      <c r="E38" s="514"/>
      <c r="F38" s="515"/>
      <c r="G38" s="516"/>
      <c r="H38" s="517"/>
      <c r="I38" s="518"/>
      <c r="J38" s="519"/>
      <c r="K38" s="520"/>
      <c r="L38" s="521"/>
      <c r="M38" s="521"/>
      <c r="N38" s="521"/>
      <c r="O38" s="521"/>
      <c r="P38" s="323"/>
      <c r="AA38" s="309" t="s">
        <v>443</v>
      </c>
      <c r="AH38" s="559"/>
    </row>
    <row r="39" spans="1:34">
      <c r="A39" s="510"/>
      <c r="B39" s="511"/>
      <c r="C39" s="512"/>
      <c r="D39" s="513"/>
      <c r="E39" s="514"/>
      <c r="F39" s="515"/>
      <c r="G39" s="516"/>
      <c r="H39" s="517"/>
      <c r="I39" s="518"/>
      <c r="J39" s="519"/>
      <c r="K39" s="520"/>
      <c r="L39" s="521"/>
      <c r="M39" s="521"/>
      <c r="N39" s="521"/>
      <c r="O39" s="521"/>
      <c r="P39" s="323"/>
      <c r="AA39" s="309" t="s">
        <v>477</v>
      </c>
      <c r="AH39" s="544"/>
    </row>
    <row r="40" spans="1:34">
      <c r="A40" s="510"/>
      <c r="B40" s="511"/>
      <c r="C40" s="512"/>
      <c r="D40" s="513"/>
      <c r="E40" s="514"/>
      <c r="F40" s="515"/>
      <c r="G40" s="516"/>
      <c r="H40" s="517"/>
      <c r="I40" s="518"/>
      <c r="J40" s="519"/>
      <c r="K40" s="520"/>
      <c r="L40" s="521"/>
      <c r="M40" s="521"/>
      <c r="N40" s="521"/>
      <c r="O40" s="521"/>
      <c r="P40" s="323"/>
      <c r="AA40" s="309" t="s">
        <v>154</v>
      </c>
      <c r="AH40" s="460"/>
    </row>
    <row r="41" spans="1:34">
      <c r="A41" s="510"/>
      <c r="B41" s="511"/>
      <c r="C41" s="512"/>
      <c r="D41" s="513"/>
      <c r="E41" s="514"/>
      <c r="F41" s="515"/>
      <c r="G41" s="516"/>
      <c r="H41" s="517"/>
      <c r="I41" s="518"/>
      <c r="J41" s="519"/>
      <c r="K41" s="520"/>
      <c r="L41" s="521"/>
      <c r="M41" s="521"/>
      <c r="N41" s="521"/>
      <c r="O41" s="521"/>
      <c r="P41" s="323"/>
      <c r="AA41" s="309" t="s">
        <v>155</v>
      </c>
      <c r="AH41" s="509"/>
    </row>
    <row r="42" spans="1:34">
      <c r="A42" s="510"/>
      <c r="B42" s="511"/>
      <c r="C42" s="512"/>
      <c r="D42" s="513"/>
      <c r="E42" s="514"/>
      <c r="F42" s="515"/>
      <c r="G42" s="516"/>
      <c r="H42" s="517"/>
      <c r="I42" s="518"/>
      <c r="J42" s="519"/>
      <c r="K42" s="520"/>
      <c r="L42" s="521"/>
      <c r="M42" s="521"/>
      <c r="N42" s="521"/>
      <c r="O42" s="521"/>
      <c r="P42" s="323"/>
      <c r="AA42" s="309" t="s">
        <v>157</v>
      </c>
      <c r="AH42" s="555"/>
    </row>
    <row r="43" spans="1:34">
      <c r="A43" s="510"/>
      <c r="B43" s="511"/>
      <c r="C43" s="512"/>
      <c r="D43" s="513"/>
      <c r="E43" s="514"/>
      <c r="F43" s="515"/>
      <c r="G43" s="516"/>
      <c r="H43" s="517"/>
      <c r="I43" s="518"/>
      <c r="J43" s="519"/>
      <c r="K43" s="520"/>
      <c r="L43" s="521"/>
      <c r="M43" s="521"/>
      <c r="N43" s="521"/>
      <c r="O43" s="521"/>
      <c r="P43" s="323"/>
      <c r="AA43" s="309" t="s">
        <v>423</v>
      </c>
      <c r="AH43" s="544"/>
    </row>
    <row r="44" spans="1:34">
      <c r="A44" s="510"/>
      <c r="B44" s="511"/>
      <c r="C44" s="512"/>
      <c r="D44" s="513"/>
      <c r="E44" s="514"/>
      <c r="F44" s="515"/>
      <c r="G44" s="516"/>
      <c r="H44" s="517"/>
      <c r="I44" s="518"/>
      <c r="J44" s="519"/>
      <c r="K44" s="520"/>
      <c r="L44" s="521"/>
      <c r="M44" s="521"/>
      <c r="N44" s="521"/>
      <c r="O44" s="521"/>
      <c r="P44" s="323"/>
      <c r="AA44" s="309" t="s">
        <v>442</v>
      </c>
      <c r="AH44" s="417"/>
    </row>
    <row r="45" spans="1:34">
      <c r="A45" s="510"/>
      <c r="B45" s="511"/>
      <c r="C45" s="512"/>
      <c r="D45" s="513"/>
      <c r="E45" s="514"/>
      <c r="F45" s="515"/>
      <c r="G45" s="516"/>
      <c r="H45" s="517"/>
      <c r="I45" s="518"/>
      <c r="J45" s="519"/>
      <c r="K45" s="520"/>
      <c r="L45" s="521"/>
      <c r="M45" s="521"/>
      <c r="N45" s="521"/>
      <c r="O45" s="521"/>
      <c r="P45" s="323"/>
      <c r="AA45" s="309" t="s">
        <v>160</v>
      </c>
      <c r="AH45" s="588"/>
    </row>
    <row r="46" spans="1:34">
      <c r="A46" s="510"/>
      <c r="B46" s="511"/>
      <c r="C46" s="512"/>
      <c r="D46" s="513"/>
      <c r="E46" s="514"/>
      <c r="F46" s="515"/>
      <c r="G46" s="516"/>
      <c r="H46" s="517"/>
      <c r="I46" s="518"/>
      <c r="J46" s="519"/>
      <c r="K46" s="520"/>
      <c r="L46" s="521"/>
      <c r="M46" s="521"/>
      <c r="N46" s="521"/>
      <c r="O46" s="521"/>
      <c r="P46" s="323"/>
      <c r="AA46" s="309" t="s">
        <v>538</v>
      </c>
      <c r="AH46" s="599"/>
    </row>
    <row r="47" spans="1:34">
      <c r="A47" s="510"/>
      <c r="B47" s="511"/>
      <c r="C47" s="512"/>
      <c r="D47" s="513"/>
      <c r="E47" s="514"/>
      <c r="F47" s="515"/>
      <c r="G47" s="516"/>
      <c r="H47" s="517"/>
      <c r="I47" s="518"/>
      <c r="J47" s="519"/>
      <c r="K47" s="520"/>
      <c r="L47" s="521"/>
      <c r="M47" s="521"/>
      <c r="N47" s="521"/>
      <c r="O47" s="521"/>
      <c r="P47" s="323"/>
      <c r="AA47" s="309" t="s">
        <v>447</v>
      </c>
      <c r="AH47" s="599"/>
    </row>
    <row r="48" spans="1:34">
      <c r="A48" s="510"/>
      <c r="B48" s="511"/>
      <c r="C48" s="512"/>
      <c r="D48" s="513"/>
      <c r="E48" s="514"/>
      <c r="F48" s="515"/>
      <c r="G48" s="516"/>
      <c r="H48" s="517"/>
      <c r="I48" s="518"/>
      <c r="J48" s="519"/>
      <c r="K48" s="520"/>
      <c r="L48" s="521"/>
      <c r="M48" s="521"/>
      <c r="N48" s="521"/>
      <c r="O48" s="521"/>
      <c r="P48" s="323"/>
      <c r="AA48" s="309" t="s">
        <v>108</v>
      </c>
      <c r="AH48" s="599"/>
    </row>
    <row r="49" spans="1:34">
      <c r="A49" s="510"/>
      <c r="B49" s="511"/>
      <c r="C49" s="512"/>
      <c r="D49" s="513"/>
      <c r="E49" s="514"/>
      <c r="F49" s="515"/>
      <c r="G49" s="516"/>
      <c r="H49" s="517"/>
      <c r="I49" s="518"/>
      <c r="J49" s="519"/>
      <c r="K49" s="520"/>
      <c r="L49" s="521"/>
      <c r="M49" s="521"/>
      <c r="N49" s="521"/>
      <c r="O49" s="521"/>
      <c r="P49" s="323"/>
      <c r="AA49" s="309" t="s">
        <v>114</v>
      </c>
      <c r="AH49" s="599"/>
    </row>
    <row r="50" spans="1:34">
      <c r="A50" s="510"/>
      <c r="B50" s="511"/>
      <c r="C50" s="512"/>
      <c r="D50" s="513"/>
      <c r="E50" s="514"/>
      <c r="F50" s="515"/>
      <c r="G50" s="516"/>
      <c r="H50" s="517"/>
      <c r="I50" s="518"/>
      <c r="J50" s="519"/>
      <c r="K50" s="520"/>
      <c r="L50" s="521"/>
      <c r="M50" s="521"/>
      <c r="N50" s="521"/>
      <c r="O50" s="521"/>
      <c r="P50" s="323"/>
      <c r="AA50" s="309" t="s">
        <v>167</v>
      </c>
      <c r="AH50" s="599"/>
    </row>
    <row r="51" spans="1:34">
      <c r="A51" s="510"/>
      <c r="B51" s="511"/>
      <c r="C51" s="512"/>
      <c r="D51" s="513"/>
      <c r="E51" s="514"/>
      <c r="F51" s="515"/>
      <c r="G51" s="516"/>
      <c r="H51" s="517"/>
      <c r="I51" s="518"/>
      <c r="J51" s="519"/>
      <c r="K51" s="520"/>
      <c r="L51" s="521"/>
      <c r="M51" s="521"/>
      <c r="N51" s="521"/>
      <c r="O51" s="521"/>
      <c r="P51" s="323"/>
      <c r="AA51" s="309" t="s">
        <v>104</v>
      </c>
      <c r="AH51" s="528"/>
    </row>
    <row r="52" spans="1:34">
      <c r="A52" s="510"/>
      <c r="B52" s="511"/>
      <c r="C52" s="512"/>
      <c r="D52" s="513"/>
      <c r="E52" s="514"/>
      <c r="F52" s="515"/>
      <c r="G52" s="516"/>
      <c r="H52" s="517"/>
      <c r="I52" s="518"/>
      <c r="J52" s="519"/>
      <c r="K52" s="520"/>
      <c r="L52" s="521"/>
      <c r="M52" s="521"/>
      <c r="N52" s="521"/>
      <c r="O52" s="521"/>
      <c r="P52" s="323"/>
      <c r="AA52" s="309" t="s">
        <v>172</v>
      </c>
      <c r="AH52" s="532"/>
    </row>
    <row r="53" spans="1:34">
      <c r="A53" s="510"/>
      <c r="B53" s="511"/>
      <c r="C53" s="512"/>
      <c r="D53" s="513"/>
      <c r="E53" s="514"/>
      <c r="F53" s="515"/>
      <c r="G53" s="516"/>
      <c r="H53" s="517"/>
      <c r="I53" s="518"/>
      <c r="J53" s="519"/>
      <c r="K53" s="520"/>
      <c r="L53" s="521"/>
      <c r="M53" s="521"/>
      <c r="N53" s="521"/>
      <c r="O53" s="521"/>
      <c r="P53" s="323"/>
      <c r="AA53" s="309" t="s">
        <v>427</v>
      </c>
      <c r="AH53" s="413"/>
    </row>
    <row r="54" spans="1:34">
      <c r="A54" s="510"/>
      <c r="B54" s="511"/>
      <c r="C54" s="512"/>
      <c r="D54" s="513"/>
      <c r="E54" s="514"/>
      <c r="F54" s="515"/>
      <c r="G54" s="516"/>
      <c r="H54" s="517"/>
      <c r="I54" s="518"/>
      <c r="J54" s="519"/>
      <c r="K54" s="520"/>
      <c r="L54" s="521"/>
      <c r="M54" s="521"/>
      <c r="N54" s="521"/>
      <c r="O54" s="521"/>
      <c r="P54" s="323"/>
      <c r="AA54" s="309" t="s">
        <v>175</v>
      </c>
      <c r="AH54" s="413"/>
    </row>
    <row r="55" spans="1:34">
      <c r="A55" s="510"/>
      <c r="B55" s="511"/>
      <c r="C55" s="512"/>
      <c r="D55" s="513"/>
      <c r="E55" s="514"/>
      <c r="F55" s="515"/>
      <c r="G55" s="516"/>
      <c r="H55" s="517"/>
      <c r="I55" s="518"/>
      <c r="J55" s="519"/>
      <c r="K55" s="520"/>
      <c r="L55" s="521"/>
      <c r="M55" s="521"/>
      <c r="N55" s="521"/>
      <c r="O55" s="521"/>
      <c r="P55" s="323"/>
      <c r="AA55" s="309" t="s">
        <v>179</v>
      </c>
      <c r="AH55" s="601"/>
    </row>
    <row r="56" spans="1:34">
      <c r="A56" s="510"/>
      <c r="B56" s="511"/>
      <c r="C56" s="512"/>
      <c r="D56" s="513"/>
      <c r="E56" s="514"/>
      <c r="F56" s="515"/>
      <c r="G56" s="516"/>
      <c r="H56" s="517"/>
      <c r="I56" s="518"/>
      <c r="J56" s="519"/>
      <c r="K56" s="520"/>
      <c r="L56" s="521"/>
      <c r="M56" s="521"/>
      <c r="N56" s="521"/>
      <c r="O56" s="521"/>
      <c r="P56" s="323"/>
      <c r="AA56" s="309" t="s">
        <v>180</v>
      </c>
      <c r="AH56" s="607"/>
    </row>
    <row r="57" spans="1:34">
      <c r="A57" s="510"/>
      <c r="B57" s="511"/>
      <c r="C57" s="512"/>
      <c r="D57" s="513"/>
      <c r="E57" s="514"/>
      <c r="F57" s="515"/>
      <c r="G57" s="516"/>
      <c r="H57" s="517"/>
      <c r="I57" s="518"/>
      <c r="J57" s="519"/>
      <c r="K57" s="520"/>
      <c r="L57" s="521"/>
      <c r="M57" s="521"/>
      <c r="N57" s="521"/>
      <c r="O57" s="521"/>
      <c r="P57" s="323"/>
      <c r="AA57" s="309" t="s">
        <v>181</v>
      </c>
      <c r="AH57" s="413"/>
    </row>
    <row r="58" spans="1:34">
      <c r="A58" s="510"/>
      <c r="B58" s="511"/>
      <c r="C58" s="512"/>
      <c r="D58" s="513"/>
      <c r="E58" s="514"/>
      <c r="F58" s="515"/>
      <c r="G58" s="516"/>
      <c r="H58" s="517"/>
      <c r="I58" s="518"/>
      <c r="J58" s="519"/>
      <c r="K58" s="520"/>
      <c r="L58" s="521"/>
      <c r="M58" s="521"/>
      <c r="N58" s="521"/>
      <c r="O58" s="521"/>
      <c r="P58" s="323"/>
      <c r="AA58" s="309" t="s">
        <v>431</v>
      </c>
      <c r="AH58" s="577"/>
    </row>
    <row r="59" spans="1:34">
      <c r="A59" s="510"/>
      <c r="B59" s="511"/>
      <c r="C59" s="512"/>
      <c r="D59" s="513"/>
      <c r="E59" s="514"/>
      <c r="F59" s="515"/>
      <c r="G59" s="516"/>
      <c r="H59" s="517"/>
      <c r="I59" s="518"/>
      <c r="J59" s="519"/>
      <c r="K59" s="520"/>
      <c r="L59" s="521"/>
      <c r="M59" s="521"/>
      <c r="N59" s="521"/>
      <c r="O59" s="521"/>
      <c r="P59" s="323"/>
      <c r="AA59" s="309" t="s">
        <v>385</v>
      </c>
      <c r="AH59" s="538"/>
    </row>
    <row r="60" spans="1:34">
      <c r="A60" s="510"/>
      <c r="B60" s="511"/>
      <c r="C60" s="512"/>
      <c r="D60" s="513"/>
      <c r="E60" s="514"/>
      <c r="F60" s="515"/>
      <c r="G60" s="516"/>
      <c r="H60" s="517"/>
      <c r="I60" s="518"/>
      <c r="J60" s="519"/>
      <c r="K60" s="520"/>
      <c r="L60" s="521"/>
      <c r="M60" s="521"/>
      <c r="N60" s="521"/>
      <c r="O60" s="521"/>
      <c r="P60" s="323"/>
      <c r="AA60" s="309" t="s">
        <v>386</v>
      </c>
      <c r="AH60" s="537"/>
    </row>
    <row r="61" spans="1:34">
      <c r="A61" s="510"/>
      <c r="B61" s="511"/>
      <c r="C61" s="512"/>
      <c r="D61" s="513"/>
      <c r="E61" s="514"/>
      <c r="F61" s="515"/>
      <c r="G61" s="516"/>
      <c r="H61" s="517"/>
      <c r="I61" s="518"/>
      <c r="J61" s="519"/>
      <c r="K61" s="520"/>
      <c r="L61" s="521"/>
      <c r="M61" s="521"/>
      <c r="N61" s="521"/>
      <c r="O61" s="521"/>
      <c r="P61" s="323"/>
      <c r="AA61" s="309" t="s">
        <v>187</v>
      </c>
      <c r="AH61" s="467"/>
    </row>
    <row r="62" spans="1:34">
      <c r="A62" s="510"/>
      <c r="B62" s="511"/>
      <c r="C62" s="512"/>
      <c r="D62" s="513"/>
      <c r="E62" s="514"/>
      <c r="F62" s="515"/>
      <c r="G62" s="516"/>
      <c r="H62" s="517"/>
      <c r="I62" s="518"/>
      <c r="J62" s="519"/>
      <c r="K62" s="520"/>
      <c r="L62" s="521"/>
      <c r="M62" s="521"/>
      <c r="N62" s="521"/>
      <c r="O62" s="521"/>
      <c r="P62" s="323"/>
      <c r="AA62" s="309" t="s">
        <v>387</v>
      </c>
      <c r="AH62" s="413"/>
    </row>
    <row r="63" spans="1:34">
      <c r="A63" s="510"/>
      <c r="B63" s="511"/>
      <c r="C63" s="512"/>
      <c r="D63" s="513"/>
      <c r="E63" s="514"/>
      <c r="F63" s="515"/>
      <c r="G63" s="516"/>
      <c r="H63" s="517"/>
      <c r="I63" s="518"/>
      <c r="J63" s="519"/>
      <c r="K63" s="520"/>
      <c r="L63" s="521"/>
      <c r="M63" s="521"/>
      <c r="N63" s="521"/>
      <c r="O63" s="521"/>
      <c r="P63" s="323"/>
      <c r="AA63" s="309" t="s">
        <v>475</v>
      </c>
      <c r="AH63" s="446"/>
    </row>
    <row r="64" spans="1:34">
      <c r="A64" s="510"/>
      <c r="B64" s="511"/>
      <c r="C64" s="512"/>
      <c r="D64" s="513"/>
      <c r="E64" s="514"/>
      <c r="F64" s="515"/>
      <c r="G64" s="516"/>
      <c r="H64" s="517"/>
      <c r="I64" s="518"/>
      <c r="J64" s="519"/>
      <c r="K64" s="520"/>
      <c r="L64" s="521"/>
      <c r="M64" s="521"/>
      <c r="N64" s="521"/>
      <c r="O64" s="521"/>
      <c r="P64" s="323"/>
      <c r="AA64" s="309" t="s">
        <v>388</v>
      </c>
      <c r="AH64" s="458"/>
    </row>
    <row r="65" spans="1:34">
      <c r="A65" s="510"/>
      <c r="B65" s="511"/>
      <c r="C65" s="512"/>
      <c r="D65" s="513"/>
      <c r="E65" s="514"/>
      <c r="F65" s="515"/>
      <c r="G65" s="516"/>
      <c r="H65" s="517"/>
      <c r="I65" s="518"/>
      <c r="J65" s="519"/>
      <c r="K65" s="520"/>
      <c r="L65" s="521"/>
      <c r="M65" s="521"/>
      <c r="N65" s="521"/>
      <c r="O65" s="521"/>
      <c r="P65" s="323"/>
      <c r="AA65" s="309" t="s">
        <v>389</v>
      </c>
      <c r="AH65" s="494"/>
    </row>
    <row r="66" spans="1:34">
      <c r="A66" s="510"/>
      <c r="B66" s="511"/>
      <c r="C66" s="512"/>
      <c r="D66" s="513"/>
      <c r="E66" s="514"/>
      <c r="F66" s="515"/>
      <c r="G66" s="516"/>
      <c r="H66" s="517"/>
      <c r="I66" s="518"/>
      <c r="J66" s="519"/>
      <c r="K66" s="520"/>
      <c r="L66" s="521"/>
      <c r="M66" s="521"/>
      <c r="N66" s="521"/>
      <c r="O66" s="521"/>
      <c r="P66" s="323"/>
      <c r="AA66" s="309" t="s">
        <v>390</v>
      </c>
      <c r="AH66" s="494"/>
    </row>
    <row r="67" spans="1:34">
      <c r="A67" s="510"/>
      <c r="B67" s="511"/>
      <c r="C67" s="512"/>
      <c r="D67" s="513"/>
      <c r="E67" s="514"/>
      <c r="F67" s="515"/>
      <c r="G67" s="516"/>
      <c r="H67" s="517"/>
      <c r="I67" s="518"/>
      <c r="J67" s="519"/>
      <c r="K67" s="520"/>
      <c r="L67" s="521"/>
      <c r="M67" s="521"/>
      <c r="N67" s="521"/>
      <c r="O67" s="521"/>
      <c r="P67" s="323"/>
      <c r="AA67" s="309" t="s">
        <v>391</v>
      </c>
      <c r="AH67" s="494"/>
    </row>
    <row r="68" spans="1:34">
      <c r="A68" s="510"/>
      <c r="B68" s="511"/>
      <c r="C68" s="512"/>
      <c r="D68" s="513"/>
      <c r="E68" s="514"/>
      <c r="F68" s="515"/>
      <c r="G68" s="516"/>
      <c r="H68" s="517"/>
      <c r="I68" s="518"/>
      <c r="J68" s="519"/>
      <c r="K68" s="520"/>
      <c r="L68" s="521"/>
      <c r="M68" s="521"/>
      <c r="N68" s="521"/>
      <c r="O68" s="521"/>
      <c r="P68" s="323"/>
      <c r="AA68" s="309" t="s">
        <v>191</v>
      </c>
    </row>
    <row r="69" spans="1:34">
      <c r="A69" s="510"/>
      <c r="B69" s="511"/>
      <c r="C69" s="512"/>
      <c r="D69" s="513"/>
      <c r="E69" s="514"/>
      <c r="F69" s="515"/>
      <c r="G69" s="516"/>
      <c r="H69" s="517"/>
      <c r="I69" s="518"/>
      <c r="J69" s="519"/>
      <c r="K69" s="520"/>
      <c r="L69" s="521"/>
      <c r="M69" s="521"/>
      <c r="N69" s="521"/>
      <c r="O69" s="521"/>
      <c r="P69" s="323"/>
      <c r="AA69" s="533" t="s">
        <v>392</v>
      </c>
      <c r="AH69" s="590"/>
    </row>
    <row r="70" spans="1:34">
      <c r="A70" s="510"/>
      <c r="B70" s="511"/>
      <c r="C70" s="512"/>
      <c r="D70" s="513"/>
      <c r="E70" s="514"/>
      <c r="F70" s="515"/>
      <c r="G70" s="516"/>
      <c r="H70" s="517"/>
      <c r="I70" s="518"/>
      <c r="J70" s="519"/>
      <c r="K70" s="520"/>
      <c r="L70" s="521"/>
      <c r="M70" s="521"/>
      <c r="N70" s="521"/>
      <c r="O70" s="521"/>
      <c r="P70" s="323"/>
      <c r="AA70" s="237" t="s">
        <v>193</v>
      </c>
      <c r="AH70" s="580"/>
    </row>
    <row r="71" spans="1:34">
      <c r="A71" s="510"/>
      <c r="B71" s="511"/>
      <c r="C71" s="512"/>
      <c r="D71" s="513"/>
      <c r="E71" s="514"/>
      <c r="F71" s="515"/>
      <c r="G71" s="516"/>
      <c r="H71" s="517"/>
      <c r="I71" s="518"/>
      <c r="J71" s="519"/>
      <c r="K71" s="520"/>
      <c r="L71" s="521"/>
      <c r="M71" s="521"/>
      <c r="N71" s="521"/>
      <c r="O71" s="521"/>
      <c r="P71" s="323"/>
      <c r="AA71" s="309" t="s">
        <v>393</v>
      </c>
      <c r="AH71" s="559"/>
    </row>
    <row r="72" spans="1:34">
      <c r="A72" s="510"/>
      <c r="B72" s="511"/>
      <c r="C72" s="512"/>
      <c r="D72" s="513"/>
      <c r="E72" s="514"/>
      <c r="F72" s="515"/>
      <c r="G72" s="516"/>
      <c r="H72" s="517"/>
      <c r="I72" s="518"/>
      <c r="J72" s="519"/>
      <c r="K72" s="520"/>
      <c r="L72" s="521"/>
      <c r="M72" s="521"/>
      <c r="N72" s="521"/>
      <c r="O72" s="521"/>
      <c r="P72" s="323"/>
      <c r="AA72" s="309" t="s">
        <v>429</v>
      </c>
      <c r="AH72" s="581"/>
    </row>
    <row r="73" spans="1:34">
      <c r="A73" s="510"/>
      <c r="B73" s="511"/>
      <c r="C73" s="512"/>
      <c r="D73" s="513"/>
      <c r="E73" s="514"/>
      <c r="F73" s="515"/>
      <c r="G73" s="516"/>
      <c r="H73" s="517"/>
      <c r="I73" s="518"/>
      <c r="J73" s="519"/>
      <c r="K73" s="520"/>
      <c r="L73" s="521"/>
      <c r="M73" s="521"/>
      <c r="N73" s="521"/>
      <c r="O73" s="521"/>
      <c r="P73" s="323"/>
      <c r="AA73" s="309" t="s">
        <v>196</v>
      </c>
      <c r="AH73" s="581"/>
    </row>
    <row r="74" spans="1:34">
      <c r="A74" s="510"/>
      <c r="B74" s="511"/>
      <c r="C74" s="512"/>
      <c r="D74" s="513"/>
      <c r="E74" s="514"/>
      <c r="F74" s="515"/>
      <c r="G74" s="516"/>
      <c r="H74" s="517"/>
      <c r="I74" s="518"/>
      <c r="J74" s="519"/>
      <c r="K74" s="520"/>
      <c r="L74" s="521"/>
      <c r="M74" s="521"/>
      <c r="N74" s="521"/>
      <c r="O74" s="521"/>
      <c r="P74" s="323"/>
      <c r="AA74" s="309" t="s">
        <v>200</v>
      </c>
      <c r="AH74" s="581"/>
    </row>
    <row r="75" spans="1:34">
      <c r="A75" s="510"/>
      <c r="B75" s="511"/>
      <c r="C75" s="512"/>
      <c r="D75" s="513"/>
      <c r="E75" s="514"/>
      <c r="F75" s="515"/>
      <c r="G75" s="516"/>
      <c r="H75" s="517"/>
      <c r="I75" s="518"/>
      <c r="J75" s="519"/>
      <c r="K75" s="520"/>
      <c r="L75" s="521"/>
      <c r="M75" s="521"/>
      <c r="N75" s="521"/>
      <c r="O75" s="521"/>
      <c r="P75" s="323"/>
      <c r="AA75" s="309" t="s">
        <v>394</v>
      </c>
      <c r="AH75" s="466"/>
    </row>
    <row r="76" spans="1:34">
      <c r="A76" s="510"/>
      <c r="B76" s="511"/>
      <c r="C76" s="512"/>
      <c r="D76" s="513"/>
      <c r="E76" s="514"/>
      <c r="F76" s="515"/>
      <c r="G76" s="516"/>
      <c r="H76" s="517"/>
      <c r="I76" s="518"/>
      <c r="J76" s="519"/>
      <c r="K76" s="520"/>
      <c r="L76" s="521"/>
      <c r="M76" s="521"/>
      <c r="N76" s="521"/>
      <c r="O76" s="521"/>
      <c r="P76" s="323"/>
      <c r="AA76" s="309" t="s">
        <v>531</v>
      </c>
      <c r="AH76" s="454"/>
    </row>
    <row r="77" spans="1:34">
      <c r="A77" s="510"/>
      <c r="B77" s="511"/>
      <c r="C77" s="512"/>
      <c r="D77" s="513"/>
      <c r="E77" s="514"/>
      <c r="F77" s="515"/>
      <c r="G77" s="516"/>
      <c r="H77" s="517"/>
      <c r="I77" s="518"/>
      <c r="J77" s="519"/>
      <c r="K77" s="520"/>
      <c r="L77" s="521"/>
      <c r="M77" s="521"/>
      <c r="N77" s="521"/>
      <c r="O77" s="521"/>
      <c r="P77" s="323"/>
      <c r="AA77" s="309" t="s">
        <v>542</v>
      </c>
      <c r="AH77" s="426"/>
    </row>
    <row r="78" spans="1:34">
      <c r="A78" s="510"/>
      <c r="B78" s="511"/>
      <c r="C78" s="512"/>
      <c r="D78" s="513"/>
      <c r="E78" s="514"/>
      <c r="F78" s="515"/>
      <c r="G78" s="516"/>
      <c r="H78" s="517"/>
      <c r="I78" s="518"/>
      <c r="J78" s="519"/>
      <c r="K78" s="520"/>
      <c r="L78" s="521"/>
      <c r="M78" s="521"/>
      <c r="N78" s="521"/>
      <c r="O78" s="521"/>
      <c r="P78" s="323"/>
      <c r="AA78" s="309" t="s">
        <v>201</v>
      </c>
      <c r="AH78" s="408"/>
    </row>
    <row r="79" spans="1:34">
      <c r="A79" s="510"/>
      <c r="B79" s="511"/>
      <c r="C79" s="512"/>
      <c r="D79" s="513"/>
      <c r="E79" s="514"/>
      <c r="F79" s="515"/>
      <c r="G79" s="516"/>
      <c r="H79" s="517"/>
      <c r="I79" s="518"/>
      <c r="J79" s="519"/>
      <c r="K79" s="520"/>
      <c r="L79" s="521"/>
      <c r="M79" s="521"/>
      <c r="N79" s="521"/>
      <c r="O79" s="521"/>
      <c r="P79" s="323"/>
      <c r="AA79" s="309" t="s">
        <v>395</v>
      </c>
    </row>
    <row r="80" spans="1:34">
      <c r="A80" s="510"/>
      <c r="B80" s="511"/>
      <c r="C80" s="512"/>
      <c r="D80" s="513"/>
      <c r="E80" s="514"/>
      <c r="F80" s="515"/>
      <c r="G80" s="516"/>
      <c r="H80" s="517"/>
      <c r="I80" s="518"/>
      <c r="J80" s="519"/>
      <c r="K80" s="520"/>
      <c r="L80" s="521"/>
      <c r="M80" s="521"/>
      <c r="N80" s="521"/>
      <c r="O80" s="521"/>
      <c r="P80" s="323"/>
      <c r="AA80" s="309" t="s">
        <v>453</v>
      </c>
    </row>
    <row r="81" spans="1:34">
      <c r="A81" s="510"/>
      <c r="B81" s="511"/>
      <c r="C81" s="512"/>
      <c r="D81" s="513"/>
      <c r="E81" s="514"/>
      <c r="F81" s="515"/>
      <c r="G81" s="516"/>
      <c r="H81" s="517"/>
      <c r="I81" s="518"/>
      <c r="J81" s="519"/>
      <c r="K81" s="520"/>
      <c r="L81" s="521"/>
      <c r="M81" s="521"/>
      <c r="N81" s="521"/>
      <c r="O81" s="521"/>
      <c r="P81" s="323"/>
      <c r="AA81" s="309" t="s">
        <v>396</v>
      </c>
      <c r="AH81" s="600"/>
    </row>
    <row r="82" spans="1:34">
      <c r="A82" s="510"/>
      <c r="B82" s="511"/>
      <c r="C82" s="512"/>
      <c r="D82" s="513"/>
      <c r="E82" s="514"/>
      <c r="F82" s="515"/>
      <c r="G82" s="516"/>
      <c r="H82" s="517"/>
      <c r="I82" s="518"/>
      <c r="J82" s="519"/>
      <c r="K82" s="520"/>
      <c r="L82" s="521"/>
      <c r="M82" s="521"/>
      <c r="N82" s="521"/>
      <c r="O82" s="521"/>
      <c r="P82" s="323"/>
      <c r="AA82" s="309" t="s">
        <v>575</v>
      </c>
      <c r="AH82" s="459"/>
    </row>
    <row r="83" spans="1:34">
      <c r="A83" s="510"/>
      <c r="B83" s="511"/>
      <c r="C83" s="512"/>
      <c r="D83" s="513"/>
      <c r="E83" s="514"/>
      <c r="F83" s="515"/>
      <c r="G83" s="516"/>
      <c r="H83" s="517"/>
      <c r="I83" s="518"/>
      <c r="J83" s="519"/>
      <c r="K83" s="520"/>
      <c r="L83" s="521"/>
      <c r="M83" s="521"/>
      <c r="N83" s="521"/>
      <c r="O83" s="521"/>
      <c r="P83" s="323"/>
      <c r="AA83" s="309" t="s">
        <v>397</v>
      </c>
      <c r="AH83" s="556"/>
    </row>
    <row r="84" spans="1:34">
      <c r="A84" s="510"/>
      <c r="B84" s="511"/>
      <c r="C84" s="512"/>
      <c r="D84" s="513"/>
      <c r="E84" s="514"/>
      <c r="F84" s="515"/>
      <c r="G84" s="516"/>
      <c r="H84" s="517"/>
      <c r="I84" s="518"/>
      <c r="J84" s="519"/>
      <c r="K84" s="520"/>
      <c r="L84" s="521"/>
      <c r="M84" s="521"/>
      <c r="N84" s="521"/>
      <c r="O84" s="521"/>
      <c r="P84" s="323"/>
      <c r="AA84" s="309" t="s">
        <v>454</v>
      </c>
      <c r="AH84" s="576"/>
    </row>
    <row r="85" spans="1:34">
      <c r="A85" s="510"/>
      <c r="B85" s="511"/>
      <c r="C85" s="512"/>
      <c r="D85" s="513"/>
      <c r="E85" s="514"/>
      <c r="F85" s="515"/>
      <c r="G85" s="516"/>
      <c r="H85" s="517"/>
      <c r="I85" s="518"/>
      <c r="J85" s="519"/>
      <c r="K85" s="520"/>
      <c r="L85" s="521"/>
      <c r="M85" s="521"/>
      <c r="N85" s="521"/>
      <c r="O85" s="521"/>
      <c r="P85" s="323"/>
      <c r="AA85" s="309" t="s">
        <v>452</v>
      </c>
      <c r="AH85" s="556"/>
    </row>
    <row r="86" spans="1:34">
      <c r="A86" s="510"/>
      <c r="B86" s="511"/>
      <c r="C86" s="512"/>
      <c r="D86" s="513"/>
      <c r="E86" s="514"/>
      <c r="F86" s="515"/>
      <c r="G86" s="516"/>
      <c r="H86" s="517"/>
      <c r="I86" s="518"/>
      <c r="J86" s="519"/>
      <c r="K86" s="520"/>
      <c r="L86" s="521"/>
      <c r="M86" s="521"/>
      <c r="N86" s="521"/>
      <c r="O86" s="521"/>
      <c r="P86" s="323"/>
      <c r="AA86" s="309" t="s">
        <v>227</v>
      </c>
      <c r="AH86" s="556"/>
    </row>
    <row r="87" spans="1:34">
      <c r="A87" s="510"/>
      <c r="B87" s="511"/>
      <c r="C87" s="512"/>
      <c r="D87" s="513"/>
      <c r="E87" s="514"/>
      <c r="F87" s="515"/>
      <c r="G87" s="516"/>
      <c r="H87" s="517"/>
      <c r="I87" s="518"/>
      <c r="J87" s="519"/>
      <c r="K87" s="520"/>
      <c r="L87" s="521"/>
      <c r="M87" s="521"/>
      <c r="N87" s="521"/>
      <c r="O87" s="521"/>
      <c r="P87" s="323"/>
      <c r="AA87" s="309" t="s">
        <v>228</v>
      </c>
      <c r="AH87" s="445"/>
    </row>
    <row r="88" spans="1:34">
      <c r="A88" s="510"/>
      <c r="B88" s="511"/>
      <c r="C88" s="512"/>
      <c r="D88" s="513"/>
      <c r="E88" s="514"/>
      <c r="F88" s="515"/>
      <c r="G88" s="516"/>
      <c r="H88" s="517"/>
      <c r="I88" s="518"/>
      <c r="J88" s="519"/>
      <c r="K88" s="520"/>
      <c r="L88" s="521"/>
      <c r="M88" s="521"/>
      <c r="N88" s="521"/>
      <c r="O88" s="521"/>
      <c r="P88" s="323"/>
      <c r="AA88" s="309" t="s">
        <v>398</v>
      </c>
      <c r="AH88" s="443"/>
    </row>
    <row r="89" spans="1:34">
      <c r="A89" s="510"/>
      <c r="B89" s="511"/>
      <c r="C89" s="512"/>
      <c r="D89" s="513"/>
      <c r="E89" s="514"/>
      <c r="F89" s="515"/>
      <c r="G89" s="516"/>
      <c r="H89" s="517"/>
      <c r="I89" s="518"/>
      <c r="J89" s="519"/>
      <c r="K89" s="520"/>
      <c r="L89" s="521"/>
      <c r="M89" s="521"/>
      <c r="N89" s="521"/>
      <c r="O89" s="521"/>
      <c r="P89" s="323"/>
      <c r="AA89" s="309" t="s">
        <v>229</v>
      </c>
      <c r="AH89" s="443"/>
    </row>
    <row r="90" spans="1:34">
      <c r="A90" s="510"/>
      <c r="B90" s="511"/>
      <c r="C90" s="512"/>
      <c r="D90" s="513"/>
      <c r="E90" s="514"/>
      <c r="F90" s="515"/>
      <c r="G90" s="516"/>
      <c r="H90" s="517"/>
      <c r="I90" s="518"/>
      <c r="J90" s="519"/>
      <c r="K90" s="520"/>
      <c r="L90" s="521"/>
      <c r="M90" s="521"/>
      <c r="N90" s="521"/>
      <c r="O90" s="521"/>
      <c r="P90" s="323"/>
      <c r="AA90" s="309" t="s">
        <v>399</v>
      </c>
      <c r="AH90" s="376"/>
    </row>
    <row r="91" spans="1:34">
      <c r="A91" s="510"/>
      <c r="B91" s="511"/>
      <c r="C91" s="512"/>
      <c r="D91" s="513"/>
      <c r="E91" s="514"/>
      <c r="F91" s="515"/>
      <c r="G91" s="516"/>
      <c r="H91" s="517"/>
      <c r="I91" s="518"/>
      <c r="J91" s="519"/>
      <c r="K91" s="520"/>
      <c r="L91" s="521"/>
      <c r="M91" s="521"/>
      <c r="N91" s="521"/>
      <c r="O91" s="521"/>
      <c r="P91" s="323"/>
      <c r="AA91" s="309" t="s">
        <v>400</v>
      </c>
      <c r="AH91" s="418"/>
    </row>
    <row r="92" spans="1:34">
      <c r="A92" s="510"/>
      <c r="B92" s="511"/>
      <c r="C92" s="512"/>
      <c r="D92" s="513"/>
      <c r="E92" s="514"/>
      <c r="F92" s="515"/>
      <c r="G92" s="516"/>
      <c r="H92" s="517"/>
      <c r="I92" s="518"/>
      <c r="J92" s="519"/>
      <c r="K92" s="520"/>
      <c r="L92" s="521"/>
      <c r="M92" s="521"/>
      <c r="N92" s="521"/>
      <c r="O92" s="521"/>
      <c r="P92" s="323"/>
      <c r="AA92" s="309" t="s">
        <v>401</v>
      </c>
      <c r="AH92" s="441"/>
    </row>
    <row r="93" spans="1:34">
      <c r="A93" s="510"/>
      <c r="B93" s="511"/>
      <c r="C93" s="512"/>
      <c r="D93" s="513"/>
      <c r="E93" s="514"/>
      <c r="F93" s="515"/>
      <c r="G93" s="516"/>
      <c r="H93" s="517"/>
      <c r="I93" s="518"/>
      <c r="J93" s="519"/>
      <c r="K93" s="520"/>
      <c r="L93" s="521"/>
      <c r="M93" s="521"/>
      <c r="N93" s="521"/>
      <c r="O93" s="521"/>
      <c r="P93" s="323"/>
      <c r="AA93" s="309" t="s">
        <v>535</v>
      </c>
      <c r="AH93" s="375"/>
    </row>
    <row r="94" spans="1:34">
      <c r="A94" s="510"/>
      <c r="B94" s="511"/>
      <c r="C94" s="512"/>
      <c r="D94" s="513"/>
      <c r="E94" s="514"/>
      <c r="F94" s="515"/>
      <c r="G94" s="516"/>
      <c r="H94" s="517"/>
      <c r="I94" s="518"/>
      <c r="J94" s="519"/>
      <c r="K94" s="520"/>
      <c r="L94" s="521"/>
      <c r="M94" s="521"/>
      <c r="N94" s="521"/>
      <c r="O94" s="521"/>
      <c r="P94" s="323"/>
      <c r="AA94" s="309" t="s">
        <v>402</v>
      </c>
    </row>
    <row r="95" spans="1:34">
      <c r="A95" s="510"/>
      <c r="B95" s="511"/>
      <c r="C95" s="512"/>
      <c r="D95" s="513"/>
      <c r="E95" s="514"/>
      <c r="F95" s="515"/>
      <c r="G95" s="516"/>
      <c r="H95" s="517"/>
      <c r="I95" s="518"/>
      <c r="J95" s="519"/>
      <c r="K95" s="520"/>
      <c r="L95" s="521"/>
      <c r="M95" s="521"/>
      <c r="N95" s="521"/>
      <c r="O95" s="521"/>
      <c r="P95" s="323"/>
      <c r="AA95" s="309" t="s">
        <v>403</v>
      </c>
    </row>
    <row r="96" spans="1:34">
      <c r="A96" s="510"/>
      <c r="B96" s="511"/>
      <c r="C96" s="512"/>
      <c r="D96" s="513"/>
      <c r="E96" s="514"/>
      <c r="F96" s="515"/>
      <c r="G96" s="516"/>
      <c r="H96" s="517"/>
      <c r="I96" s="518"/>
      <c r="J96" s="519"/>
      <c r="K96" s="520"/>
      <c r="L96" s="521"/>
      <c r="M96" s="521"/>
      <c r="N96" s="521"/>
      <c r="O96" s="521"/>
      <c r="P96" s="323"/>
      <c r="AA96" s="309" t="s">
        <v>553</v>
      </c>
      <c r="AH96" s="377"/>
    </row>
    <row r="97" spans="1:34">
      <c r="A97" s="510"/>
      <c r="B97" s="511"/>
      <c r="C97" s="512"/>
      <c r="D97" s="513"/>
      <c r="E97" s="514"/>
      <c r="F97" s="515"/>
      <c r="G97" s="516"/>
      <c r="H97" s="517"/>
      <c r="I97" s="518"/>
      <c r="J97" s="519"/>
      <c r="K97" s="520"/>
      <c r="L97" s="521"/>
      <c r="M97" s="521"/>
      <c r="N97" s="521"/>
      <c r="O97" s="521"/>
      <c r="P97" s="323"/>
      <c r="AA97" s="309" t="s">
        <v>455</v>
      </c>
      <c r="AH97" s="409"/>
    </row>
    <row r="98" spans="1:34">
      <c r="A98" s="510"/>
      <c r="B98" s="511"/>
      <c r="C98" s="512"/>
      <c r="D98" s="513"/>
      <c r="E98" s="514"/>
      <c r="F98" s="515"/>
      <c r="G98" s="516"/>
      <c r="H98" s="517"/>
      <c r="I98" s="518"/>
      <c r="J98" s="519"/>
      <c r="K98" s="520"/>
      <c r="L98" s="521"/>
      <c r="M98" s="521"/>
      <c r="N98" s="521"/>
      <c r="O98" s="521"/>
      <c r="P98" s="323"/>
      <c r="AA98" s="309" t="s">
        <v>231</v>
      </c>
    </row>
    <row r="99" spans="1:34">
      <c r="A99" s="510"/>
      <c r="B99" s="511"/>
      <c r="C99" s="512"/>
      <c r="D99" s="513"/>
      <c r="E99" s="514"/>
      <c r="F99" s="515"/>
      <c r="G99" s="516"/>
      <c r="H99" s="517"/>
      <c r="I99" s="518"/>
      <c r="J99" s="519"/>
      <c r="K99" s="520"/>
      <c r="L99" s="521"/>
      <c r="M99" s="521"/>
      <c r="N99" s="521"/>
      <c r="O99" s="521"/>
      <c r="P99" s="323"/>
      <c r="AA99" s="309" t="s">
        <v>517</v>
      </c>
    </row>
    <row r="100" spans="1:34">
      <c r="A100" s="510"/>
      <c r="B100" s="511"/>
      <c r="C100" s="512"/>
      <c r="D100" s="513"/>
      <c r="E100" s="514"/>
      <c r="F100" s="515"/>
      <c r="G100" s="516"/>
      <c r="H100" s="517"/>
      <c r="I100" s="518"/>
      <c r="J100" s="519"/>
      <c r="K100" s="520"/>
      <c r="L100" s="521"/>
      <c r="M100" s="521"/>
      <c r="N100" s="521"/>
      <c r="O100" s="521"/>
      <c r="P100" s="323"/>
      <c r="AA100" s="309" t="s">
        <v>436</v>
      </c>
      <c r="AH100" s="362"/>
    </row>
    <row r="101" spans="1:34">
      <c r="A101" s="510"/>
      <c r="B101" s="511"/>
      <c r="C101" s="512"/>
      <c r="D101" s="513"/>
      <c r="E101" s="514"/>
      <c r="F101" s="515"/>
      <c r="G101" s="516"/>
      <c r="H101" s="517"/>
      <c r="I101" s="518"/>
      <c r="J101" s="519"/>
      <c r="K101" s="520"/>
      <c r="L101" s="521"/>
      <c r="M101" s="521"/>
      <c r="N101" s="521"/>
      <c r="O101" s="521"/>
      <c r="P101" s="323"/>
      <c r="AA101" s="309" t="s">
        <v>239</v>
      </c>
      <c r="AH101" s="442"/>
    </row>
    <row r="102" spans="1:34">
      <c r="A102" s="510"/>
      <c r="B102" s="511"/>
      <c r="C102" s="512"/>
      <c r="D102" s="513"/>
      <c r="E102" s="514"/>
      <c r="F102" s="515"/>
      <c r="G102" s="516"/>
      <c r="H102" s="517"/>
      <c r="I102" s="518"/>
      <c r="J102" s="519"/>
      <c r="K102" s="520"/>
      <c r="L102" s="521"/>
      <c r="M102" s="521"/>
      <c r="N102" s="521"/>
      <c r="O102" s="521"/>
      <c r="P102" s="323"/>
      <c r="AA102" s="309" t="s">
        <v>518</v>
      </c>
    </row>
    <row r="103" spans="1:34">
      <c r="A103" s="510"/>
      <c r="B103" s="511"/>
      <c r="C103" s="512"/>
      <c r="D103" s="513"/>
      <c r="E103" s="514"/>
      <c r="F103" s="515"/>
      <c r="G103" s="516"/>
      <c r="H103" s="517"/>
      <c r="I103" s="518"/>
      <c r="J103" s="519"/>
      <c r="K103" s="520"/>
      <c r="L103" s="521"/>
      <c r="M103" s="521"/>
      <c r="N103" s="521"/>
      <c r="O103" s="521"/>
      <c r="P103" s="323"/>
      <c r="AA103" s="309" t="s">
        <v>430</v>
      </c>
      <c r="AH103" s="413"/>
    </row>
    <row r="104" spans="1:34">
      <c r="A104" s="510"/>
      <c r="B104" s="511"/>
      <c r="C104" s="512"/>
      <c r="D104" s="513"/>
      <c r="E104" s="514"/>
      <c r="F104" s="515"/>
      <c r="G104" s="516"/>
      <c r="H104" s="517"/>
      <c r="I104" s="518"/>
      <c r="J104" s="519"/>
      <c r="K104" s="520"/>
      <c r="L104" s="521"/>
      <c r="M104" s="521"/>
      <c r="N104" s="521"/>
      <c r="O104" s="521"/>
      <c r="P104" s="323"/>
      <c r="AA104" s="309" t="s">
        <v>404</v>
      </c>
      <c r="AH104" s="413"/>
    </row>
    <row r="105" spans="1:34">
      <c r="A105" s="510"/>
      <c r="B105" s="511"/>
      <c r="C105" s="512"/>
      <c r="D105" s="513"/>
      <c r="E105" s="514"/>
      <c r="F105" s="515"/>
      <c r="G105" s="516"/>
      <c r="H105" s="517"/>
      <c r="I105" s="518"/>
      <c r="J105" s="519"/>
      <c r="K105" s="520"/>
      <c r="L105" s="521"/>
      <c r="M105" s="521"/>
      <c r="N105" s="521"/>
      <c r="O105" s="522"/>
      <c r="P105" s="323"/>
      <c r="AA105" s="309" t="s">
        <v>439</v>
      </c>
    </row>
    <row r="106" spans="1:34">
      <c r="A106" s="510"/>
      <c r="B106" s="511"/>
      <c r="C106" s="512"/>
      <c r="D106" s="513"/>
      <c r="E106" s="514"/>
      <c r="F106" s="515"/>
      <c r="G106" s="516"/>
      <c r="H106" s="517"/>
      <c r="I106" s="518"/>
      <c r="J106" s="519"/>
      <c r="K106" s="520"/>
      <c r="L106" s="521"/>
      <c r="M106" s="521"/>
      <c r="N106" s="521"/>
      <c r="O106" s="521"/>
      <c r="P106" s="323"/>
      <c r="AA106" s="309" t="s">
        <v>405</v>
      </c>
    </row>
    <row r="107" spans="1:34">
      <c r="A107" s="510"/>
      <c r="B107" s="511"/>
      <c r="C107" s="512"/>
      <c r="D107" s="513"/>
      <c r="E107" s="514"/>
      <c r="F107" s="515"/>
      <c r="G107" s="516"/>
      <c r="H107" s="517"/>
      <c r="I107" s="518"/>
      <c r="J107" s="519"/>
      <c r="K107" s="520"/>
      <c r="L107" s="521"/>
      <c r="M107" s="521"/>
      <c r="N107" s="521"/>
      <c r="O107" s="521"/>
      <c r="P107" s="323"/>
      <c r="AA107" s="309" t="s">
        <v>406</v>
      </c>
    </row>
    <row r="108" spans="1:34">
      <c r="A108" s="510"/>
      <c r="B108" s="511"/>
      <c r="C108" s="512"/>
      <c r="D108" s="513"/>
      <c r="E108" s="514"/>
      <c r="F108" s="515"/>
      <c r="G108" s="516"/>
      <c r="H108" s="517"/>
      <c r="I108" s="518"/>
      <c r="J108" s="519"/>
      <c r="K108" s="520"/>
      <c r="L108" s="521"/>
      <c r="M108" s="521"/>
      <c r="N108" s="521"/>
      <c r="O108" s="521"/>
      <c r="P108" s="323"/>
      <c r="AA108" s="309" t="s">
        <v>407</v>
      </c>
      <c r="AH108" s="388"/>
    </row>
    <row r="109" spans="1:34">
      <c r="A109" s="510"/>
      <c r="B109" s="511"/>
      <c r="C109" s="512"/>
      <c r="D109" s="513"/>
      <c r="E109" s="514"/>
      <c r="F109" s="515"/>
      <c r="G109" s="516"/>
      <c r="H109" s="517"/>
      <c r="I109" s="518"/>
      <c r="J109" s="519"/>
      <c r="K109" s="520"/>
      <c r="L109" s="521"/>
      <c r="M109" s="521"/>
      <c r="N109" s="521"/>
      <c r="O109" s="521"/>
      <c r="P109" s="323"/>
      <c r="AA109" s="309" t="s">
        <v>246</v>
      </c>
    </row>
    <row r="110" spans="1:34">
      <c r="A110" s="510"/>
      <c r="B110" s="511"/>
      <c r="C110" s="512"/>
      <c r="D110" s="513"/>
      <c r="E110" s="514"/>
      <c r="F110" s="515"/>
      <c r="G110" s="516"/>
      <c r="H110" s="517"/>
      <c r="I110" s="518"/>
      <c r="J110" s="519"/>
      <c r="K110" s="520"/>
      <c r="L110" s="521"/>
      <c r="M110" s="521"/>
      <c r="N110" s="521"/>
      <c r="O110" s="521"/>
      <c r="P110" s="323"/>
      <c r="AA110" s="309" t="s">
        <v>456</v>
      </c>
    </row>
    <row r="111" spans="1:34">
      <c r="A111" s="510"/>
      <c r="B111" s="511"/>
      <c r="C111" s="512"/>
      <c r="D111" s="513"/>
      <c r="E111" s="514"/>
      <c r="F111" s="515"/>
      <c r="G111" s="516"/>
      <c r="H111" s="517"/>
      <c r="I111" s="518"/>
      <c r="J111" s="519"/>
      <c r="K111" s="520"/>
      <c r="L111" s="521"/>
      <c r="M111" s="521"/>
      <c r="N111" s="521"/>
      <c r="O111" s="521"/>
      <c r="P111" s="385"/>
      <c r="Q111" s="142"/>
      <c r="R111" s="142"/>
      <c r="S111" s="142"/>
      <c r="AA111" s="309" t="s">
        <v>476</v>
      </c>
      <c r="AH111" s="374"/>
    </row>
    <row r="112" spans="1:34">
      <c r="A112" s="510"/>
      <c r="B112" s="511"/>
      <c r="C112" s="512"/>
      <c r="D112" s="513"/>
      <c r="E112" s="514"/>
      <c r="F112" s="515"/>
      <c r="G112" s="516"/>
      <c r="H112" s="517"/>
      <c r="I112" s="518"/>
      <c r="J112" s="519"/>
      <c r="K112" s="520"/>
      <c r="L112" s="521"/>
      <c r="M112" s="521"/>
      <c r="N112" s="521"/>
      <c r="O112" s="521"/>
      <c r="P112" s="323"/>
      <c r="AA112" s="309" t="s">
        <v>408</v>
      </c>
    </row>
    <row r="113" spans="1:34">
      <c r="A113" s="510"/>
      <c r="B113" s="511"/>
      <c r="C113" s="512"/>
      <c r="D113" s="513"/>
      <c r="E113" s="514"/>
      <c r="F113" s="515"/>
      <c r="G113" s="516"/>
      <c r="H113" s="517"/>
      <c r="I113" s="518"/>
      <c r="J113" s="519"/>
      <c r="K113" s="520"/>
      <c r="L113" s="521"/>
      <c r="M113" s="521"/>
      <c r="N113" s="521"/>
      <c r="O113" s="521"/>
      <c r="P113" s="323"/>
      <c r="AA113" s="309" t="s">
        <v>409</v>
      </c>
    </row>
    <row r="114" spans="1:34">
      <c r="A114" s="510"/>
      <c r="B114" s="511"/>
      <c r="C114" s="512"/>
      <c r="D114" s="513"/>
      <c r="E114" s="514"/>
      <c r="F114" s="515"/>
      <c r="G114" s="516"/>
      <c r="H114" s="517"/>
      <c r="I114" s="518"/>
      <c r="J114" s="519"/>
      <c r="K114" s="520"/>
      <c r="L114" s="521"/>
      <c r="M114" s="521"/>
      <c r="N114" s="521"/>
      <c r="O114" s="521"/>
      <c r="P114" s="323"/>
      <c r="AA114" s="309" t="s">
        <v>424</v>
      </c>
    </row>
    <row r="115" spans="1:34">
      <c r="A115" s="510"/>
      <c r="B115" s="511"/>
      <c r="C115" s="512"/>
      <c r="D115" s="513"/>
      <c r="E115" s="514"/>
      <c r="F115" s="515"/>
      <c r="G115" s="516"/>
      <c r="H115" s="517"/>
      <c r="I115" s="518"/>
      <c r="J115" s="519"/>
      <c r="K115" s="520"/>
      <c r="L115" s="521"/>
      <c r="M115" s="521"/>
      <c r="N115" s="521"/>
      <c r="O115" s="521"/>
      <c r="P115" s="323"/>
      <c r="AA115" s="309" t="s">
        <v>251</v>
      </c>
      <c r="AH115" s="386"/>
    </row>
    <row r="116" spans="1:34">
      <c r="A116" s="510"/>
      <c r="B116" s="511"/>
      <c r="C116" s="512"/>
      <c r="D116" s="513"/>
      <c r="E116" s="514"/>
      <c r="F116" s="515"/>
      <c r="G116" s="523"/>
      <c r="H116" s="517"/>
      <c r="I116" s="518"/>
      <c r="J116" s="519"/>
      <c r="K116" s="520"/>
      <c r="L116" s="521"/>
      <c r="M116" s="521"/>
      <c r="N116" s="521"/>
      <c r="O116" s="521"/>
      <c r="P116" s="323"/>
      <c r="AA116" s="309" t="s">
        <v>410</v>
      </c>
    </row>
    <row r="117" spans="1:34">
      <c r="A117" s="510"/>
      <c r="B117" s="511"/>
      <c r="C117" s="512"/>
      <c r="D117" s="513"/>
      <c r="E117" s="514"/>
      <c r="F117" s="515"/>
      <c r="G117" s="523"/>
      <c r="H117" s="517"/>
      <c r="I117" s="518"/>
      <c r="J117" s="519"/>
      <c r="K117" s="520"/>
      <c r="L117" s="521"/>
      <c r="M117" s="521"/>
      <c r="N117" s="521"/>
      <c r="O117" s="521"/>
      <c r="P117" s="323"/>
      <c r="AA117" s="309" t="s">
        <v>254</v>
      </c>
    </row>
    <row r="118" spans="1:34">
      <c r="A118" s="510"/>
      <c r="B118" s="511"/>
      <c r="C118" s="512"/>
      <c r="D118" s="513"/>
      <c r="E118" s="514"/>
      <c r="F118" s="515"/>
      <c r="G118" s="523"/>
      <c r="H118" s="517"/>
      <c r="I118" s="518"/>
      <c r="J118" s="519"/>
      <c r="K118" s="520"/>
      <c r="L118" s="521"/>
      <c r="M118" s="521"/>
      <c r="N118" s="521"/>
      <c r="O118" s="521"/>
      <c r="P118" s="323"/>
      <c r="AA118" s="309" t="s">
        <v>541</v>
      </c>
    </row>
    <row r="119" spans="1:34">
      <c r="A119" s="510"/>
      <c r="B119" s="511"/>
      <c r="C119" s="512"/>
      <c r="D119" s="513"/>
      <c r="E119" s="514"/>
      <c r="F119" s="515"/>
      <c r="G119" s="523"/>
      <c r="H119" s="517"/>
      <c r="I119" s="518"/>
      <c r="J119" s="519"/>
      <c r="K119" s="520"/>
      <c r="L119" s="521"/>
      <c r="M119" s="521"/>
      <c r="N119" s="521"/>
      <c r="O119" s="521"/>
      <c r="P119" s="323"/>
      <c r="AA119" s="309"/>
    </row>
    <row r="120" spans="1:34">
      <c r="A120" s="510"/>
      <c r="B120" s="511"/>
      <c r="C120" s="512"/>
      <c r="D120" s="513"/>
      <c r="E120" s="514"/>
      <c r="F120" s="515"/>
      <c r="G120" s="523"/>
      <c r="H120" s="517"/>
      <c r="I120" s="518"/>
      <c r="J120" s="519"/>
      <c r="K120" s="520"/>
      <c r="L120" s="524"/>
      <c r="M120" s="524"/>
      <c r="N120" s="524"/>
      <c r="O120" s="524"/>
      <c r="AA120" s="309"/>
    </row>
    <row r="121" spans="1:34">
      <c r="A121" s="510"/>
      <c r="B121" s="511"/>
      <c r="C121" s="512"/>
      <c r="D121" s="513"/>
      <c r="E121" s="514"/>
      <c r="F121" s="515"/>
      <c r="G121" s="523"/>
      <c r="H121" s="517"/>
      <c r="I121" s="518"/>
      <c r="J121" s="519"/>
      <c r="K121" s="520"/>
      <c r="L121" s="524"/>
      <c r="M121" s="524"/>
      <c r="N121" s="524"/>
      <c r="O121" s="524"/>
      <c r="AA121" s="309"/>
    </row>
    <row r="122" spans="1:34">
      <c r="A122" s="510"/>
      <c r="B122" s="511"/>
      <c r="C122" s="512"/>
      <c r="D122" s="513"/>
      <c r="E122" s="514"/>
      <c r="F122" s="515"/>
      <c r="G122" s="523"/>
      <c r="H122" s="517"/>
      <c r="I122" s="518"/>
      <c r="J122" s="519"/>
      <c r="K122" s="520"/>
      <c r="L122" s="524"/>
      <c r="M122" s="524"/>
      <c r="N122" s="524"/>
      <c r="O122" s="524"/>
      <c r="AA122" s="309"/>
    </row>
    <row r="123" spans="1:34">
      <c r="A123" s="510"/>
      <c r="B123" s="511"/>
      <c r="C123" s="512"/>
      <c r="D123" s="513"/>
      <c r="E123" s="514"/>
      <c r="F123" s="515"/>
      <c r="G123" s="523"/>
      <c r="H123" s="517"/>
      <c r="I123" s="518"/>
      <c r="J123" s="519"/>
      <c r="K123" s="520"/>
      <c r="L123" s="524"/>
      <c r="M123" s="524"/>
      <c r="N123" s="524"/>
      <c r="O123" s="524"/>
      <c r="AA123" s="309"/>
    </row>
    <row r="124" spans="1:34">
      <c r="A124" s="510"/>
      <c r="B124" s="511"/>
      <c r="C124" s="512"/>
      <c r="D124" s="513"/>
      <c r="E124" s="514"/>
      <c r="F124" s="515"/>
      <c r="G124" s="523"/>
      <c r="H124" s="517"/>
      <c r="I124" s="518"/>
      <c r="J124" s="519"/>
      <c r="K124" s="520"/>
      <c r="L124" s="524"/>
      <c r="M124" s="524"/>
      <c r="N124" s="524"/>
      <c r="O124" s="524"/>
      <c r="AA124" s="309"/>
    </row>
    <row r="125" spans="1:34">
      <c r="A125" s="510"/>
      <c r="B125" s="511"/>
      <c r="C125" s="512"/>
      <c r="D125" s="513"/>
      <c r="E125" s="514"/>
      <c r="F125" s="515"/>
      <c r="G125" s="523"/>
      <c r="H125" s="517"/>
      <c r="I125" s="518"/>
      <c r="J125" s="519"/>
      <c r="K125" s="520"/>
      <c r="L125" s="524"/>
      <c r="M125" s="524"/>
      <c r="N125" s="524"/>
      <c r="O125" s="524"/>
      <c r="AA125" s="309"/>
    </row>
    <row r="126" spans="1:34">
      <c r="A126" s="510"/>
      <c r="B126" s="511"/>
      <c r="C126" s="512"/>
      <c r="D126" s="513"/>
      <c r="E126" s="514"/>
      <c r="F126" s="515"/>
      <c r="G126" s="523"/>
      <c r="H126" s="517"/>
      <c r="I126" s="518"/>
      <c r="J126" s="519"/>
      <c r="K126" s="520"/>
      <c r="L126" s="524"/>
      <c r="M126" s="524"/>
      <c r="N126" s="524"/>
      <c r="O126" s="524"/>
      <c r="AA126" s="309"/>
    </row>
    <row r="127" spans="1:34">
      <c r="A127" s="510"/>
      <c r="B127" s="511"/>
      <c r="C127" s="512"/>
      <c r="D127" s="513"/>
      <c r="E127" s="514"/>
      <c r="F127" s="515"/>
      <c r="G127" s="523"/>
      <c r="H127" s="517"/>
      <c r="I127" s="518"/>
      <c r="J127" s="519"/>
      <c r="K127" s="520"/>
      <c r="L127" s="524"/>
      <c r="M127" s="524"/>
      <c r="N127" s="524"/>
      <c r="O127" s="524"/>
      <c r="AA127" s="309"/>
    </row>
    <row r="128" spans="1:34">
      <c r="A128" s="510"/>
      <c r="B128" s="511"/>
      <c r="C128" s="512"/>
      <c r="D128" s="513"/>
      <c r="E128" s="514"/>
      <c r="F128" s="515"/>
      <c r="G128" s="523"/>
      <c r="H128" s="517"/>
      <c r="I128" s="518"/>
      <c r="J128" s="519"/>
      <c r="K128" s="520"/>
      <c r="L128" s="524"/>
      <c r="M128" s="524"/>
      <c r="N128" s="524"/>
      <c r="O128" s="524"/>
      <c r="AA128" s="309"/>
    </row>
    <row r="129" spans="1:27">
      <c r="A129" s="510"/>
      <c r="B129" s="511"/>
      <c r="C129" s="512"/>
      <c r="D129" s="513"/>
      <c r="E129" s="514"/>
      <c r="F129" s="515"/>
      <c r="G129" s="523"/>
      <c r="H129" s="517"/>
      <c r="I129" s="518"/>
      <c r="J129" s="519"/>
      <c r="K129" s="520"/>
      <c r="L129" s="524"/>
      <c r="M129" s="524"/>
      <c r="N129" s="524"/>
      <c r="O129" s="524"/>
      <c r="AA129" s="309"/>
    </row>
    <row r="130" spans="1:27">
      <c r="A130" s="510"/>
      <c r="B130" s="511"/>
      <c r="C130" s="512"/>
      <c r="D130" s="513"/>
      <c r="E130" s="514"/>
      <c r="F130" s="515"/>
      <c r="G130" s="523"/>
      <c r="H130" s="517"/>
      <c r="I130" s="518"/>
      <c r="J130" s="519"/>
      <c r="K130" s="520"/>
      <c r="L130" s="524"/>
      <c r="M130" s="524"/>
      <c r="N130" s="524"/>
      <c r="O130" s="524"/>
      <c r="AA130" s="309"/>
    </row>
    <row r="131" spans="1:27">
      <c r="A131" s="510"/>
      <c r="B131" s="511"/>
      <c r="C131" s="512"/>
      <c r="D131" s="513"/>
      <c r="E131" s="514"/>
      <c r="F131" s="515"/>
      <c r="G131" s="523"/>
      <c r="H131" s="517"/>
      <c r="I131" s="518"/>
      <c r="J131" s="519"/>
      <c r="K131" s="520"/>
      <c r="L131" s="524"/>
      <c r="M131" s="524"/>
      <c r="N131" s="524"/>
      <c r="O131" s="524"/>
      <c r="AA131" s="309"/>
    </row>
    <row r="132" spans="1:27">
      <c r="A132" s="510"/>
      <c r="B132" s="511"/>
      <c r="C132" s="512"/>
      <c r="D132" s="513"/>
      <c r="E132" s="514"/>
      <c r="F132" s="515"/>
      <c r="G132" s="523"/>
      <c r="H132" s="517"/>
      <c r="I132" s="518"/>
      <c r="J132" s="519"/>
      <c r="K132" s="520"/>
      <c r="L132" s="521"/>
      <c r="M132" s="524"/>
      <c r="N132" s="524"/>
      <c r="O132" s="524"/>
      <c r="AA132" s="309"/>
    </row>
    <row r="133" spans="1:27">
      <c r="A133" s="510"/>
      <c r="B133" s="511"/>
      <c r="C133" s="512"/>
      <c r="D133" s="513"/>
      <c r="E133" s="514"/>
      <c r="F133" s="515"/>
      <c r="G133" s="523"/>
      <c r="H133" s="517"/>
      <c r="I133" s="518"/>
      <c r="J133" s="519"/>
      <c r="K133" s="520"/>
      <c r="L133" s="524"/>
      <c r="M133" s="524"/>
      <c r="N133" s="524"/>
      <c r="O133" s="524"/>
      <c r="AA133" s="309"/>
    </row>
    <row r="134" spans="1:27">
      <c r="A134" s="510"/>
      <c r="B134" s="511"/>
      <c r="C134" s="512"/>
      <c r="D134" s="513"/>
      <c r="E134" s="514"/>
      <c r="F134" s="515"/>
      <c r="G134" s="523"/>
      <c r="H134" s="517"/>
      <c r="I134" s="518"/>
      <c r="J134" s="519"/>
      <c r="K134" s="520"/>
      <c r="L134" s="524"/>
      <c r="M134" s="524"/>
      <c r="N134" s="524"/>
      <c r="O134" s="524"/>
      <c r="AA134" s="309"/>
    </row>
    <row r="135" spans="1:27">
      <c r="A135" s="510"/>
      <c r="B135" s="511"/>
      <c r="C135" s="512"/>
      <c r="D135" s="513"/>
      <c r="E135" s="514"/>
      <c r="F135" s="515"/>
      <c r="G135" s="523"/>
      <c r="H135" s="517"/>
      <c r="I135" s="518"/>
      <c r="J135" s="519"/>
      <c r="K135" s="520"/>
      <c r="L135" s="524"/>
      <c r="M135" s="524"/>
      <c r="N135" s="524"/>
      <c r="O135" s="524"/>
      <c r="AA135" s="309"/>
    </row>
    <row r="136" spans="1:27">
      <c r="A136" s="510"/>
      <c r="B136" s="511"/>
      <c r="C136" s="512"/>
      <c r="D136" s="513"/>
      <c r="E136" s="514"/>
      <c r="F136" s="515"/>
      <c r="G136" s="523"/>
      <c r="H136" s="517"/>
      <c r="I136" s="518"/>
      <c r="J136" s="519"/>
      <c r="K136" s="520"/>
      <c r="L136" s="524"/>
      <c r="M136" s="524"/>
      <c r="N136" s="524"/>
      <c r="O136" s="524"/>
      <c r="AA136" s="309"/>
    </row>
    <row r="137" spans="1:27">
      <c r="A137" s="510"/>
      <c r="B137" s="511"/>
      <c r="C137" s="512"/>
      <c r="D137" s="513"/>
      <c r="E137" s="514"/>
      <c r="F137" s="515"/>
      <c r="G137" s="523"/>
      <c r="H137" s="517"/>
      <c r="I137" s="518"/>
      <c r="J137" s="519"/>
      <c r="K137" s="520"/>
      <c r="L137" s="524"/>
      <c r="M137" s="524"/>
      <c r="N137" s="524"/>
      <c r="O137" s="524"/>
      <c r="AA137" s="309"/>
    </row>
    <row r="138" spans="1:27">
      <c r="A138" s="510"/>
      <c r="B138" s="511"/>
      <c r="C138" s="512"/>
      <c r="D138" s="513"/>
      <c r="E138" s="514"/>
      <c r="F138" s="515"/>
      <c r="G138" s="523"/>
      <c r="H138" s="517"/>
      <c r="I138" s="518"/>
      <c r="J138" s="519"/>
      <c r="K138" s="520"/>
      <c r="L138" s="524"/>
      <c r="M138" s="524"/>
      <c r="N138" s="524"/>
      <c r="O138" s="524"/>
      <c r="AA138" s="309"/>
    </row>
    <row r="139" spans="1:27">
      <c r="A139" s="510"/>
      <c r="B139" s="511"/>
      <c r="C139" s="512"/>
      <c r="D139" s="513"/>
      <c r="E139" s="514"/>
      <c r="F139" s="515"/>
      <c r="G139" s="523"/>
      <c r="H139" s="517"/>
      <c r="I139" s="518"/>
      <c r="J139" s="519"/>
      <c r="K139" s="520"/>
      <c r="L139" s="524"/>
      <c r="M139" s="524"/>
      <c r="N139" s="524"/>
      <c r="O139" s="524"/>
      <c r="AA139" s="309"/>
    </row>
    <row r="140" spans="1:27">
      <c r="A140" s="510"/>
      <c r="B140" s="511"/>
      <c r="C140" s="512"/>
      <c r="D140" s="513"/>
      <c r="E140" s="514"/>
      <c r="F140" s="515"/>
      <c r="G140" s="523"/>
      <c r="H140" s="517"/>
      <c r="I140" s="518"/>
      <c r="J140" s="519"/>
      <c r="K140" s="520"/>
      <c r="L140" s="524"/>
      <c r="M140" s="524"/>
      <c r="N140" s="524"/>
      <c r="O140" s="524"/>
      <c r="AA140" s="309"/>
    </row>
    <row r="141" spans="1:27">
      <c r="A141" s="510"/>
      <c r="B141" s="511"/>
      <c r="C141" s="512"/>
      <c r="D141" s="513"/>
      <c r="E141" s="514"/>
      <c r="F141" s="515"/>
      <c r="G141" s="523"/>
      <c r="H141" s="517"/>
      <c r="I141" s="518"/>
      <c r="J141" s="519"/>
      <c r="K141" s="520"/>
      <c r="L141" s="524"/>
      <c r="M141" s="524"/>
      <c r="N141" s="524"/>
      <c r="O141" s="524"/>
      <c r="AA141" s="309"/>
    </row>
    <row r="142" spans="1:27">
      <c r="A142" s="510"/>
      <c r="B142" s="511"/>
      <c r="C142" s="512"/>
      <c r="D142" s="513"/>
      <c r="E142" s="514"/>
      <c r="F142" s="515"/>
      <c r="G142" s="523"/>
      <c r="H142" s="517"/>
      <c r="I142" s="518"/>
      <c r="J142" s="519"/>
      <c r="K142" s="520"/>
      <c r="L142" s="524"/>
      <c r="M142" s="524"/>
      <c r="N142" s="524"/>
      <c r="O142" s="524"/>
      <c r="AA142" s="309"/>
    </row>
    <row r="143" spans="1:27">
      <c r="A143" s="510"/>
      <c r="B143" s="511"/>
      <c r="C143" s="512"/>
      <c r="D143" s="513"/>
      <c r="E143" s="514"/>
      <c r="F143" s="515"/>
      <c r="G143" s="523"/>
      <c r="H143" s="517"/>
      <c r="I143" s="518"/>
      <c r="J143" s="519"/>
      <c r="K143" s="520"/>
      <c r="L143" s="524"/>
      <c r="M143" s="524"/>
      <c r="N143" s="524"/>
      <c r="O143" s="524"/>
      <c r="AA143" s="309"/>
    </row>
    <row r="144" spans="1:27">
      <c r="A144" s="510"/>
      <c r="B144" s="511"/>
      <c r="C144" s="512"/>
      <c r="D144" s="513"/>
      <c r="E144" s="514"/>
      <c r="F144" s="515"/>
      <c r="G144" s="523"/>
      <c r="H144" s="517"/>
      <c r="I144" s="518"/>
      <c r="J144" s="519"/>
      <c r="K144" s="520"/>
      <c r="L144" s="524"/>
      <c r="M144" s="524"/>
      <c r="N144" s="524"/>
      <c r="O144" s="524"/>
      <c r="AA144" s="309"/>
    </row>
    <row r="145" spans="1:34">
      <c r="A145" s="510"/>
      <c r="B145" s="511"/>
      <c r="C145" s="512"/>
      <c r="D145" s="513"/>
      <c r="E145" s="514"/>
      <c r="F145" s="515"/>
      <c r="G145" s="523"/>
      <c r="H145" s="517"/>
      <c r="I145" s="518"/>
      <c r="J145" s="519"/>
      <c r="K145" s="520"/>
      <c r="L145" s="524"/>
      <c r="M145" s="524"/>
      <c r="N145" s="524"/>
      <c r="O145" s="524"/>
      <c r="AA145" s="309"/>
    </row>
    <row r="146" spans="1:34">
      <c r="A146" s="510"/>
      <c r="B146" s="511"/>
      <c r="C146" s="512"/>
      <c r="D146" s="513"/>
      <c r="E146" s="514"/>
      <c r="F146" s="515"/>
      <c r="G146" s="523"/>
      <c r="H146" s="517"/>
      <c r="I146" s="518"/>
      <c r="J146" s="519"/>
      <c r="K146" s="520"/>
      <c r="L146" s="524"/>
      <c r="M146" s="524"/>
      <c r="N146" s="524"/>
      <c r="O146" s="524"/>
      <c r="AA146" s="309"/>
    </row>
    <row r="147" spans="1:34">
      <c r="A147" s="510"/>
      <c r="B147" s="511"/>
      <c r="C147" s="512"/>
      <c r="D147" s="513"/>
      <c r="E147" s="514"/>
      <c r="F147" s="515"/>
      <c r="G147" s="523"/>
      <c r="H147" s="517"/>
      <c r="I147" s="518"/>
      <c r="J147" s="519"/>
      <c r="K147" s="520"/>
      <c r="L147" s="524"/>
      <c r="M147" s="524"/>
      <c r="N147" s="524"/>
      <c r="O147" s="524"/>
      <c r="AA147" s="309"/>
    </row>
    <row r="148" spans="1:34">
      <c r="A148" s="510"/>
      <c r="B148" s="511"/>
      <c r="C148" s="512"/>
      <c r="D148" s="513"/>
      <c r="E148" s="514"/>
      <c r="F148" s="515"/>
      <c r="G148" s="523"/>
      <c r="H148" s="517"/>
      <c r="I148" s="518"/>
      <c r="J148" s="519"/>
      <c r="K148" s="520"/>
      <c r="L148" s="524"/>
      <c r="M148" s="524"/>
      <c r="N148" s="524"/>
      <c r="O148" s="524"/>
      <c r="AA148" s="309"/>
    </row>
    <row r="149" spans="1:34">
      <c r="A149" s="510"/>
      <c r="B149" s="511"/>
      <c r="C149" s="512"/>
      <c r="D149" s="513"/>
      <c r="E149" s="514"/>
      <c r="F149" s="515"/>
      <c r="G149" s="523"/>
      <c r="H149" s="517"/>
      <c r="I149" s="518"/>
      <c r="J149" s="519"/>
      <c r="K149" s="520"/>
      <c r="L149" s="524"/>
      <c r="M149" s="524"/>
      <c r="N149" s="524"/>
      <c r="O149" s="524"/>
      <c r="AA149" s="309"/>
    </row>
    <row r="150" spans="1:34">
      <c r="A150" s="510"/>
      <c r="B150" s="511"/>
      <c r="C150" s="512"/>
      <c r="D150" s="513"/>
      <c r="E150" s="514"/>
      <c r="F150" s="515"/>
      <c r="G150" s="523"/>
      <c r="H150" s="517"/>
      <c r="I150" s="518"/>
      <c r="J150" s="519"/>
      <c r="K150" s="520"/>
      <c r="L150" s="524"/>
      <c r="M150" s="524"/>
      <c r="N150" s="524"/>
      <c r="O150" s="524"/>
      <c r="AA150" s="309"/>
      <c r="AH150" s="505"/>
    </row>
    <row r="151" spans="1:34">
      <c r="A151" s="510"/>
      <c r="B151" s="511"/>
      <c r="C151" s="512"/>
      <c r="D151" s="513"/>
      <c r="E151" s="514"/>
      <c r="F151" s="515"/>
      <c r="G151" s="523"/>
      <c r="H151" s="517"/>
      <c r="I151" s="518"/>
      <c r="J151" s="519"/>
      <c r="K151" s="520"/>
      <c r="L151" s="524"/>
      <c r="M151" s="524"/>
      <c r="N151" s="524"/>
      <c r="O151" s="524"/>
      <c r="AA151" s="309"/>
    </row>
    <row r="152" spans="1:34">
      <c r="A152" s="510"/>
      <c r="B152" s="511"/>
      <c r="C152" s="512"/>
      <c r="D152" s="513"/>
      <c r="E152" s="514"/>
      <c r="F152" s="515"/>
      <c r="G152" s="523"/>
      <c r="H152" s="517"/>
      <c r="I152" s="518"/>
      <c r="J152" s="519"/>
      <c r="K152" s="520"/>
      <c r="L152" s="524"/>
      <c r="M152" s="524"/>
      <c r="N152" s="524"/>
      <c r="O152" s="524"/>
      <c r="AA152" s="309"/>
    </row>
    <row r="153" spans="1:34">
      <c r="A153" s="510"/>
      <c r="B153" s="511"/>
      <c r="C153" s="512"/>
      <c r="D153" s="513"/>
      <c r="E153" s="514"/>
      <c r="F153" s="515"/>
      <c r="G153" s="523"/>
      <c r="H153" s="517"/>
      <c r="I153" s="518"/>
      <c r="J153" s="519"/>
      <c r="K153" s="520"/>
      <c r="L153" s="524"/>
      <c r="M153" s="524"/>
      <c r="N153" s="524"/>
      <c r="O153" s="524"/>
      <c r="AA153" s="309"/>
    </row>
    <row r="154" spans="1:34">
      <c r="A154" s="510"/>
      <c r="B154" s="511"/>
      <c r="C154" s="512"/>
      <c r="D154" s="513"/>
      <c r="E154" s="514"/>
      <c r="F154" s="515"/>
      <c r="G154" s="523"/>
      <c r="H154" s="517"/>
      <c r="I154" s="518"/>
      <c r="J154" s="519"/>
      <c r="K154" s="520"/>
      <c r="L154" s="524"/>
      <c r="M154" s="524"/>
      <c r="N154" s="524"/>
      <c r="O154" s="524"/>
      <c r="AA154" s="309"/>
    </row>
    <row r="155" spans="1:34">
      <c r="A155" s="510"/>
      <c r="B155" s="511"/>
      <c r="C155" s="512"/>
      <c r="D155" s="513"/>
      <c r="E155" s="514"/>
      <c r="F155" s="515"/>
      <c r="G155" s="523"/>
      <c r="H155" s="517"/>
      <c r="I155" s="518"/>
      <c r="J155" s="519"/>
      <c r="K155" s="520"/>
      <c r="L155" s="524"/>
      <c r="M155" s="524"/>
      <c r="N155" s="524"/>
      <c r="O155" s="524"/>
      <c r="AA155" s="309"/>
    </row>
    <row r="156" spans="1:34">
      <c r="A156" s="510"/>
      <c r="B156" s="511"/>
      <c r="C156" s="512"/>
      <c r="D156" s="513"/>
      <c r="E156" s="514"/>
      <c r="F156" s="515"/>
      <c r="G156" s="523"/>
      <c r="H156" s="517"/>
      <c r="I156" s="518"/>
      <c r="J156" s="519"/>
      <c r="K156" s="520"/>
      <c r="L156" s="524"/>
      <c r="M156" s="524"/>
      <c r="N156" s="524"/>
      <c r="O156" s="524"/>
      <c r="AA156" s="309"/>
    </row>
    <row r="157" spans="1:34">
      <c r="A157" s="510"/>
      <c r="B157" s="511"/>
      <c r="C157" s="512"/>
      <c r="D157" s="513"/>
      <c r="E157" s="514"/>
      <c r="F157" s="515"/>
      <c r="G157" s="523"/>
      <c r="H157" s="517"/>
      <c r="I157" s="518"/>
      <c r="J157" s="519"/>
      <c r="K157" s="520"/>
      <c r="L157" s="524"/>
      <c r="M157" s="524"/>
      <c r="N157" s="524"/>
      <c r="O157" s="524"/>
      <c r="AA157" s="309"/>
    </row>
    <row r="158" spans="1:34">
      <c r="A158" s="510"/>
      <c r="B158" s="511"/>
      <c r="C158" s="512"/>
      <c r="D158" s="513"/>
      <c r="E158" s="514"/>
      <c r="F158" s="515"/>
      <c r="G158" s="523"/>
      <c r="H158" s="517"/>
      <c r="I158" s="518"/>
      <c r="J158" s="519"/>
      <c r="K158" s="520"/>
      <c r="L158" s="524"/>
      <c r="M158" s="524"/>
      <c r="N158" s="524"/>
      <c r="O158" s="524"/>
      <c r="AA158" s="558"/>
    </row>
    <row r="159" spans="1:34">
      <c r="A159" s="510"/>
      <c r="B159" s="511"/>
      <c r="C159" s="512"/>
      <c r="D159" s="513"/>
      <c r="E159" s="514"/>
      <c r="F159" s="515"/>
      <c r="G159" s="523"/>
      <c r="H159" s="517"/>
      <c r="I159" s="518"/>
      <c r="J159" s="519"/>
      <c r="K159" s="520"/>
      <c r="L159" s="524"/>
      <c r="M159" s="524"/>
      <c r="N159" s="524"/>
      <c r="O159" s="524"/>
      <c r="AA159" s="309"/>
    </row>
    <row r="160" spans="1:34">
      <c r="A160" s="510"/>
      <c r="B160" s="511"/>
      <c r="C160" s="512"/>
      <c r="D160" s="513"/>
      <c r="E160" s="514"/>
      <c r="F160" s="515"/>
      <c r="G160" s="523"/>
      <c r="H160" s="517"/>
      <c r="I160" s="518"/>
      <c r="J160" s="519"/>
      <c r="K160" s="520"/>
      <c r="L160" s="524"/>
      <c r="M160" s="524"/>
      <c r="N160" s="524"/>
      <c r="O160" s="524"/>
      <c r="AA160" s="309"/>
    </row>
    <row r="161" spans="1:27">
      <c r="A161" s="510"/>
      <c r="B161" s="511"/>
      <c r="C161" s="512"/>
      <c r="D161" s="513"/>
      <c r="E161" s="514"/>
      <c r="F161" s="515"/>
      <c r="G161" s="523"/>
      <c r="H161" s="517"/>
      <c r="I161" s="518"/>
      <c r="J161" s="519"/>
      <c r="K161" s="520"/>
      <c r="L161" s="524"/>
      <c r="M161" s="524"/>
      <c r="N161" s="524"/>
      <c r="O161" s="524"/>
      <c r="AA161" s="309"/>
    </row>
    <row r="162" spans="1:27">
      <c r="A162" s="510"/>
      <c r="B162" s="511"/>
      <c r="C162" s="512"/>
      <c r="D162" s="513"/>
      <c r="E162" s="514"/>
      <c r="F162" s="515"/>
      <c r="G162" s="523"/>
      <c r="H162" s="517"/>
      <c r="I162" s="518"/>
      <c r="J162" s="519"/>
      <c r="K162" s="520"/>
      <c r="L162" s="524"/>
      <c r="M162" s="524"/>
      <c r="N162" s="524"/>
      <c r="O162" s="524"/>
      <c r="AA162" s="309"/>
    </row>
    <row r="163" spans="1:27">
      <c r="A163" s="510"/>
      <c r="B163" s="511"/>
      <c r="C163" s="512"/>
      <c r="D163" s="513"/>
      <c r="E163" s="514"/>
      <c r="F163" s="515"/>
      <c r="G163" s="523"/>
      <c r="H163" s="517"/>
      <c r="I163" s="518"/>
      <c r="J163" s="519"/>
      <c r="K163" s="520"/>
      <c r="L163" s="524"/>
      <c r="M163" s="524"/>
      <c r="N163" s="524"/>
      <c r="O163" s="524"/>
      <c r="AA163" s="309"/>
    </row>
    <row r="164" spans="1:27">
      <c r="A164" s="510"/>
      <c r="B164" s="511"/>
      <c r="C164" s="512"/>
      <c r="D164" s="513"/>
      <c r="E164" s="514"/>
      <c r="F164" s="515"/>
      <c r="G164" s="523"/>
      <c r="H164" s="517"/>
      <c r="I164" s="518"/>
      <c r="J164" s="519"/>
      <c r="K164" s="520"/>
      <c r="L164" s="524"/>
      <c r="M164" s="524"/>
      <c r="N164" s="524"/>
      <c r="O164" s="524"/>
      <c r="AA164" s="309"/>
    </row>
    <row r="165" spans="1:27">
      <c r="A165" s="510"/>
      <c r="B165" s="511"/>
      <c r="C165" s="512"/>
      <c r="D165" s="513"/>
      <c r="E165" s="514"/>
      <c r="F165" s="515"/>
      <c r="G165" s="523"/>
      <c r="H165" s="517"/>
      <c r="I165" s="518"/>
      <c r="J165" s="519"/>
      <c r="K165" s="520"/>
      <c r="L165" s="524"/>
      <c r="M165" s="524"/>
      <c r="N165" s="524"/>
      <c r="O165" s="524"/>
      <c r="AA165" s="309"/>
    </row>
    <row r="166" spans="1:27">
      <c r="A166" s="510"/>
      <c r="B166" s="511"/>
      <c r="C166" s="512"/>
      <c r="D166" s="513"/>
      <c r="E166" s="514"/>
      <c r="F166" s="515"/>
      <c r="G166" s="523"/>
      <c r="H166" s="517"/>
      <c r="I166" s="518"/>
      <c r="J166" s="519"/>
      <c r="K166" s="520"/>
      <c r="L166" s="524"/>
      <c r="M166" s="524"/>
      <c r="N166" s="524"/>
      <c r="O166" s="524"/>
      <c r="AA166" s="309"/>
    </row>
    <row r="167" spans="1:27">
      <c r="A167" s="510"/>
      <c r="B167" s="511"/>
      <c r="C167" s="512"/>
      <c r="D167" s="513"/>
      <c r="E167" s="514"/>
      <c r="F167" s="515"/>
      <c r="G167" s="523"/>
      <c r="H167" s="517"/>
      <c r="I167" s="518"/>
      <c r="J167" s="519"/>
      <c r="K167" s="520"/>
      <c r="L167" s="524"/>
      <c r="M167" s="524"/>
      <c r="N167" s="524"/>
      <c r="O167" s="524"/>
      <c r="AA167" s="309"/>
    </row>
    <row r="168" spans="1:27">
      <c r="A168" s="510"/>
      <c r="B168" s="511"/>
      <c r="C168" s="512"/>
      <c r="D168" s="513"/>
      <c r="E168" s="514"/>
      <c r="F168" s="515"/>
      <c r="G168" s="523"/>
      <c r="H168" s="517"/>
      <c r="I168" s="518"/>
      <c r="J168" s="519"/>
      <c r="K168" s="520"/>
      <c r="L168" s="524"/>
      <c r="M168" s="524"/>
      <c r="N168" s="524"/>
      <c r="O168" s="524"/>
      <c r="AA168" s="237"/>
    </row>
    <row r="169" spans="1:27">
      <c r="A169" s="510"/>
      <c r="B169" s="511"/>
      <c r="C169" s="512"/>
      <c r="D169" s="513"/>
      <c r="E169" s="514"/>
      <c r="F169" s="515"/>
      <c r="G169" s="523"/>
      <c r="H169" s="517"/>
      <c r="I169" s="518"/>
      <c r="J169" s="519"/>
      <c r="K169" s="520"/>
      <c r="L169" s="524"/>
      <c r="M169" s="524"/>
      <c r="N169" s="524"/>
      <c r="O169" s="524"/>
      <c r="AA169" s="309"/>
    </row>
    <row r="170" spans="1:27">
      <c r="A170" s="510"/>
      <c r="B170" s="511"/>
      <c r="C170" s="512"/>
      <c r="D170" s="513"/>
      <c r="E170" s="514"/>
      <c r="F170" s="515"/>
      <c r="G170" s="523"/>
      <c r="H170" s="517"/>
      <c r="I170" s="518"/>
      <c r="J170" s="519"/>
      <c r="K170" s="520"/>
      <c r="L170" s="524"/>
      <c r="M170" s="524"/>
      <c r="N170" s="524"/>
      <c r="O170" s="524"/>
      <c r="AA170" s="309"/>
    </row>
    <row r="171" spans="1:27">
      <c r="A171" s="510"/>
      <c r="B171" s="511"/>
      <c r="C171" s="512"/>
      <c r="D171" s="513"/>
      <c r="E171" s="514"/>
      <c r="F171" s="515"/>
      <c r="G171" s="523"/>
      <c r="H171" s="517"/>
      <c r="I171" s="518"/>
      <c r="J171" s="519"/>
      <c r="K171" s="520"/>
      <c r="L171" s="524"/>
      <c r="M171" s="524"/>
      <c r="N171" s="524"/>
      <c r="O171" s="524"/>
      <c r="AA171" s="309"/>
    </row>
    <row r="172" spans="1:27">
      <c r="A172" s="510"/>
      <c r="B172" s="511"/>
      <c r="C172" s="512"/>
      <c r="D172" s="513"/>
      <c r="E172" s="514"/>
      <c r="F172" s="515"/>
      <c r="G172" s="523"/>
      <c r="H172" s="517"/>
      <c r="I172" s="518"/>
      <c r="J172" s="519"/>
      <c r="K172" s="520"/>
      <c r="L172" s="524"/>
      <c r="M172" s="524"/>
      <c r="N172" s="524"/>
      <c r="O172" s="524"/>
      <c r="AA172" s="309"/>
    </row>
    <row r="173" spans="1:27">
      <c r="A173" s="510"/>
      <c r="B173" s="511"/>
      <c r="C173" s="512"/>
      <c r="D173" s="513"/>
      <c r="E173" s="514"/>
      <c r="F173" s="515"/>
      <c r="G173" s="523"/>
      <c r="H173" s="517"/>
      <c r="I173" s="518"/>
      <c r="J173" s="519"/>
      <c r="K173" s="520"/>
      <c r="L173" s="524"/>
      <c r="M173" s="524"/>
      <c r="N173" s="524"/>
      <c r="O173" s="524"/>
      <c r="AA173" s="309"/>
    </row>
    <row r="174" spans="1:27">
      <c r="A174" s="712" t="s">
        <v>69</v>
      </c>
      <c r="B174" s="713"/>
      <c r="C174" s="713"/>
      <c r="D174" s="713"/>
      <c r="E174" s="713"/>
      <c r="F174" s="713"/>
      <c r="G174" s="713"/>
      <c r="H174" s="713"/>
      <c r="I174" s="713"/>
      <c r="J174" s="714"/>
      <c r="K174" s="284">
        <f>SUM(K3:K173)</f>
        <v>0</v>
      </c>
      <c r="L174" s="284">
        <f>SUM(L3:L173)</f>
        <v>0</v>
      </c>
      <c r="M174" s="712" t="s">
        <v>100</v>
      </c>
      <c r="N174" s="714"/>
      <c r="O174" s="285">
        <f>K174-L174</f>
        <v>0</v>
      </c>
      <c r="AA174" s="309"/>
    </row>
    <row r="175" spans="1:27">
      <c r="A175" s="269"/>
      <c r="B175" s="286"/>
      <c r="C175" s="265"/>
      <c r="D175" s="582"/>
      <c r="E175" s="269"/>
      <c r="F175" s="269"/>
      <c r="G175" s="270"/>
      <c r="J175" s="265"/>
      <c r="K175" s="265"/>
      <c r="L175" s="265"/>
      <c r="M175" s="265"/>
      <c r="N175" s="265"/>
      <c r="AA175" s="309"/>
    </row>
    <row r="176" spans="1:27">
      <c r="A176" s="269"/>
      <c r="B176" s="286"/>
      <c r="C176" s="265"/>
      <c r="D176" s="582"/>
      <c r="E176" s="269"/>
      <c r="F176" s="269"/>
      <c r="G176" s="270"/>
      <c r="J176" s="265"/>
      <c r="K176" s="265"/>
      <c r="L176" s="265"/>
      <c r="M176" s="265"/>
      <c r="N176" s="265"/>
      <c r="AA176" s="309"/>
    </row>
    <row r="177" spans="2:27">
      <c r="D177" s="583"/>
      <c r="E177" s="269"/>
      <c r="F177" s="269"/>
      <c r="G177" s="270"/>
      <c r="L177" s="265"/>
      <c r="M177" s="265"/>
      <c r="N177" s="265"/>
      <c r="AA177" s="309"/>
    </row>
    <row r="178" spans="2:27">
      <c r="D178" s="583"/>
      <c r="E178" s="269"/>
      <c r="F178" s="269"/>
      <c r="G178" s="272"/>
      <c r="AA178" s="309"/>
    </row>
    <row r="179" spans="2:27">
      <c r="D179" s="583"/>
      <c r="E179" s="269"/>
      <c r="F179" s="269"/>
      <c r="G179" s="269"/>
      <c r="AA179" s="309"/>
    </row>
    <row r="180" spans="2:27" ht="15" customHeight="1">
      <c r="D180" s="583"/>
      <c r="E180" s="269"/>
      <c r="F180" s="269"/>
      <c r="G180" s="269"/>
      <c r="AA180" s="309"/>
    </row>
    <row r="181" spans="2:27">
      <c r="D181" s="583"/>
      <c r="E181" s="269"/>
      <c r="F181" s="269"/>
      <c r="G181" s="269"/>
      <c r="AA181" s="309"/>
    </row>
    <row r="182" spans="2:27">
      <c r="D182" s="583"/>
      <c r="E182" s="269"/>
      <c r="F182" s="269"/>
      <c r="G182" s="269"/>
      <c r="AA182" s="309"/>
    </row>
    <row r="183" spans="2:27">
      <c r="D183" s="583"/>
      <c r="E183" s="269"/>
      <c r="F183" s="269"/>
      <c r="G183" s="269"/>
      <c r="AA183" s="309"/>
    </row>
    <row r="184" spans="2:27">
      <c r="D184" s="583"/>
      <c r="E184" s="269"/>
      <c r="F184" s="269"/>
      <c r="G184" s="269"/>
      <c r="AA184" s="309"/>
    </row>
    <row r="185" spans="2:27">
      <c r="D185" s="583"/>
      <c r="E185" s="269"/>
      <c r="F185" s="269"/>
      <c r="G185" s="269"/>
      <c r="AA185" s="309"/>
    </row>
    <row r="186" spans="2:27">
      <c r="B186" s="265"/>
      <c r="C186" s="265"/>
      <c r="D186" s="582"/>
      <c r="E186" s="269"/>
      <c r="G186" s="270"/>
      <c r="J186" s="265"/>
      <c r="K186" s="265"/>
      <c r="AA186" s="309"/>
    </row>
    <row r="187" spans="2:27">
      <c r="B187" s="265"/>
      <c r="C187" s="265"/>
      <c r="D187" s="584"/>
      <c r="H187" s="265" t="s">
        <v>12</v>
      </c>
      <c r="J187" s="265"/>
      <c r="K187" s="265"/>
      <c r="L187" s="265"/>
      <c r="M187" s="265"/>
      <c r="N187" s="265"/>
      <c r="AA187" s="309"/>
    </row>
    <row r="188" spans="2:27">
      <c r="L188" s="265"/>
      <c r="M188" s="265"/>
      <c r="N188" s="265"/>
      <c r="AA188" s="309"/>
    </row>
    <row r="189" spans="2:27">
      <c r="AA189" s="309"/>
    </row>
    <row r="190" spans="2:27">
      <c r="AA190" s="309"/>
    </row>
    <row r="191" spans="2:27">
      <c r="AA191" s="309"/>
    </row>
    <row r="192" spans="2:27">
      <c r="AA192" s="309"/>
    </row>
    <row r="193" spans="27:27">
      <c r="AA193" s="309"/>
    </row>
    <row r="194" spans="27:27">
      <c r="AA194" s="309"/>
    </row>
    <row r="195" spans="27:27">
      <c r="AA195" s="309"/>
    </row>
    <row r="196" spans="27:27">
      <c r="AA196" s="309"/>
    </row>
    <row r="197" spans="27:27">
      <c r="AA197" s="309"/>
    </row>
    <row r="198" spans="27:27">
      <c r="AA198" s="309"/>
    </row>
    <row r="199" spans="27:27">
      <c r="AA199" s="309"/>
    </row>
    <row r="200" spans="27:27">
      <c r="AA200" s="309"/>
    </row>
    <row r="201" spans="27:27">
      <c r="AA201" s="309"/>
    </row>
    <row r="202" spans="27:27">
      <c r="AA202" s="309"/>
    </row>
    <row r="203" spans="27:27">
      <c r="AA203" s="309"/>
    </row>
    <row r="204" spans="27:27">
      <c r="AA204" s="309"/>
    </row>
    <row r="205" spans="27:27">
      <c r="AA205" s="309"/>
    </row>
    <row r="206" spans="27:27">
      <c r="AA206" s="309"/>
    </row>
    <row r="207" spans="27:27">
      <c r="AA207" s="309"/>
    </row>
    <row r="208" spans="27:27">
      <c r="AA208" s="309"/>
    </row>
    <row r="209" spans="27:27">
      <c r="AA209" s="309"/>
    </row>
    <row r="210" spans="27:27">
      <c r="AA210" s="309"/>
    </row>
    <row r="211" spans="27:27">
      <c r="AA211" s="309"/>
    </row>
    <row r="212" spans="27:27">
      <c r="AA212" s="309"/>
    </row>
    <row r="213" spans="27:27">
      <c r="AA213" s="309"/>
    </row>
    <row r="214" spans="27:27">
      <c r="AA214" s="309"/>
    </row>
    <row r="215" spans="27:27">
      <c r="AA215" s="309"/>
    </row>
    <row r="216" spans="27:27">
      <c r="AA216" s="309"/>
    </row>
    <row r="217" spans="27:27">
      <c r="AA217" s="309"/>
    </row>
    <row r="218" spans="27:27">
      <c r="AA218" s="309"/>
    </row>
    <row r="219" spans="27:27">
      <c r="AA219" s="309"/>
    </row>
    <row r="220" spans="27:27">
      <c r="AA220" s="309"/>
    </row>
    <row r="221" spans="27:27">
      <c r="AA221" s="309"/>
    </row>
    <row r="222" spans="27:27">
      <c r="AA222" s="309"/>
    </row>
    <row r="223" spans="27:27">
      <c r="AA223" s="309"/>
    </row>
    <row r="224" spans="27:27">
      <c r="AA224" s="309"/>
    </row>
    <row r="225" spans="27:27">
      <c r="AA225" s="309"/>
    </row>
    <row r="226" spans="27:27">
      <c r="AA226" s="534"/>
    </row>
    <row r="227" spans="27:27">
      <c r="AA227" s="309"/>
    </row>
    <row r="228" spans="27:27">
      <c r="AA228" s="309"/>
    </row>
    <row r="229" spans="27:27">
      <c r="AA229" s="309"/>
    </row>
    <row r="230" spans="27:27">
      <c r="AA230" s="309"/>
    </row>
    <row r="231" spans="27:27">
      <c r="AA231" s="309"/>
    </row>
    <row r="232" spans="27:27">
      <c r="AA232" s="309"/>
    </row>
    <row r="233" spans="27:27">
      <c r="AA233" s="309"/>
    </row>
    <row r="234" spans="27:27">
      <c r="AA234" s="309"/>
    </row>
    <row r="235" spans="27:27">
      <c r="AA235" s="309"/>
    </row>
    <row r="236" spans="27:27">
      <c r="AA236" s="309"/>
    </row>
    <row r="237" spans="27:27">
      <c r="AA237" s="309"/>
    </row>
    <row r="238" spans="27:27">
      <c r="AA238" s="309"/>
    </row>
    <row r="239" spans="27:27">
      <c r="AA239" s="309"/>
    </row>
    <row r="240" spans="27:27">
      <c r="AA240" s="309"/>
    </row>
    <row r="241" spans="27:27">
      <c r="AA241" s="309"/>
    </row>
    <row r="242" spans="27:27">
      <c r="AA242" s="309"/>
    </row>
    <row r="243" spans="27:27">
      <c r="AA243" s="309"/>
    </row>
    <row r="244" spans="27:27">
      <c r="AA244" s="309"/>
    </row>
    <row r="245" spans="27:27">
      <c r="AA245" s="309"/>
    </row>
    <row r="246" spans="27:27">
      <c r="AA246" s="309"/>
    </row>
    <row r="247" spans="27:27">
      <c r="AA247" s="309"/>
    </row>
    <row r="248" spans="27:27">
      <c r="AA248" s="309"/>
    </row>
    <row r="249" spans="27:27">
      <c r="AA249" s="309"/>
    </row>
    <row r="250" spans="27:27">
      <c r="AA250" s="309"/>
    </row>
    <row r="251" spans="27:27">
      <c r="AA251" s="309"/>
    </row>
    <row r="252" spans="27:27">
      <c r="AA252" s="309"/>
    </row>
    <row r="253" spans="27:27">
      <c r="AA253" s="309"/>
    </row>
    <row r="254" spans="27:27">
      <c r="AA254" s="309"/>
    </row>
    <row r="255" spans="27:27">
      <c r="AA255" s="309"/>
    </row>
    <row r="256" spans="27:27">
      <c r="AA256" s="309"/>
    </row>
    <row r="257" spans="27:27">
      <c r="AA257" s="309"/>
    </row>
    <row r="258" spans="27:27">
      <c r="AA258" s="309"/>
    </row>
    <row r="259" spans="27:27">
      <c r="AA259" s="309"/>
    </row>
    <row r="260" spans="27:27">
      <c r="AA260" s="309"/>
    </row>
    <row r="261" spans="27:27">
      <c r="AA261" s="309"/>
    </row>
    <row r="262" spans="27:27">
      <c r="AA262" s="309"/>
    </row>
    <row r="263" spans="27:27">
      <c r="AA263" s="309"/>
    </row>
    <row r="264" spans="27:27">
      <c r="AA264" s="309"/>
    </row>
    <row r="265" spans="27:27">
      <c r="AA265" s="309"/>
    </row>
    <row r="266" spans="27:27">
      <c r="AA266" s="309"/>
    </row>
    <row r="267" spans="27:27">
      <c r="AA267" s="309"/>
    </row>
    <row r="268" spans="27:27">
      <c r="AA268" s="309"/>
    </row>
    <row r="269" spans="27:27">
      <c r="AA269" s="309"/>
    </row>
    <row r="270" spans="27:27">
      <c r="AA270" s="309"/>
    </row>
    <row r="271" spans="27:27">
      <c r="AA271" s="309"/>
    </row>
    <row r="272" spans="27:27">
      <c r="AA272" s="309"/>
    </row>
    <row r="273" spans="27:27">
      <c r="AA273" s="309"/>
    </row>
    <row r="274" spans="27:27">
      <c r="AA274" s="525"/>
    </row>
    <row r="275" spans="27:27">
      <c r="AA275" s="525"/>
    </row>
    <row r="276" spans="27:27">
      <c r="AA276" s="525"/>
    </row>
    <row r="277" spans="27:27">
      <c r="AA277" s="525"/>
    </row>
    <row r="278" spans="27:27">
      <c r="AA278" s="525"/>
    </row>
    <row r="279" spans="27:27">
      <c r="AA279" s="525"/>
    </row>
    <row r="280" spans="27:27">
      <c r="AA280" s="525"/>
    </row>
    <row r="281" spans="27:27">
      <c r="AA281" s="525"/>
    </row>
    <row r="282" spans="27:27">
      <c r="AA282" s="525"/>
    </row>
    <row r="283" spans="27:27">
      <c r="AA283" s="525"/>
    </row>
    <row r="284" spans="27:27">
      <c r="AA284" s="525"/>
    </row>
    <row r="285" spans="27:27">
      <c r="AA285" s="526"/>
    </row>
    <row r="286" spans="27:27">
      <c r="AA286" s="526"/>
    </row>
    <row r="287" spans="27:27">
      <c r="AA287" s="526"/>
    </row>
    <row r="288" spans="27:27">
      <c r="AA288" s="526"/>
    </row>
    <row r="289" spans="27:27">
      <c r="AA289" s="526"/>
    </row>
    <row r="290" spans="27:27">
      <c r="AA290" s="526"/>
    </row>
    <row r="291" spans="27:27">
      <c r="AA291" s="526"/>
    </row>
    <row r="292" spans="27:27">
      <c r="AA292" s="526"/>
    </row>
    <row r="293" spans="27:27">
      <c r="AA293" s="526"/>
    </row>
    <row r="294" spans="27:27">
      <c r="AA294" s="526"/>
    </row>
    <row r="295" spans="27:27">
      <c r="AA295" s="526"/>
    </row>
    <row r="296" spans="27:27">
      <c r="AA296" s="526"/>
    </row>
    <row r="297" spans="27:27">
      <c r="AA297" s="526"/>
    </row>
    <row r="298" spans="27:27">
      <c r="AA298" s="526"/>
    </row>
    <row r="299" spans="27:27">
      <c r="AA299" s="526"/>
    </row>
    <row r="300" spans="27:27">
      <c r="AA300" s="526"/>
    </row>
    <row r="301" spans="27:27">
      <c r="AA301" s="526"/>
    </row>
    <row r="302" spans="27:27">
      <c r="AA302" s="526"/>
    </row>
    <row r="303" spans="27:27">
      <c r="AA303" s="526"/>
    </row>
    <row r="304" spans="27:27">
      <c r="AA304" s="526"/>
    </row>
    <row r="305" spans="27:27">
      <c r="AA305" s="526"/>
    </row>
    <row r="306" spans="27:27">
      <c r="AA306" s="526"/>
    </row>
    <row r="307" spans="27:27">
      <c r="AA307" s="526"/>
    </row>
    <row r="308" spans="27:27">
      <c r="AA308" s="526"/>
    </row>
    <row r="309" spans="27:27">
      <c r="AA309" s="526"/>
    </row>
    <row r="310" spans="27:27">
      <c r="AA310" s="526"/>
    </row>
    <row r="311" spans="27:27">
      <c r="AA311" s="526"/>
    </row>
    <row r="312" spans="27:27">
      <c r="AA312" s="526"/>
    </row>
    <row r="313" spans="27:27">
      <c r="AA313" s="526"/>
    </row>
    <row r="314" spans="27:27">
      <c r="AA314" s="526"/>
    </row>
    <row r="315" spans="27:27">
      <c r="AA315" s="526"/>
    </row>
    <row r="316" spans="27:27">
      <c r="AA316" s="526"/>
    </row>
    <row r="317" spans="27:27">
      <c r="AA317" s="526"/>
    </row>
    <row r="318" spans="27:27">
      <c r="AA318" s="526"/>
    </row>
    <row r="319" spans="27:27">
      <c r="AA319" s="526"/>
    </row>
    <row r="320" spans="27:27">
      <c r="AA320" s="526"/>
    </row>
    <row r="321" spans="27:27">
      <c r="AA321" s="526"/>
    </row>
    <row r="322" spans="27:27">
      <c r="AA322" s="526"/>
    </row>
    <row r="323" spans="27:27">
      <c r="AA323" s="526"/>
    </row>
    <row r="324" spans="27:27">
      <c r="AA324" s="526"/>
    </row>
    <row r="325" spans="27:27">
      <c r="AA325" s="526"/>
    </row>
    <row r="326" spans="27:27">
      <c r="AA326" s="526"/>
    </row>
    <row r="327" spans="27:27">
      <c r="AA327" s="526"/>
    </row>
    <row r="328" spans="27:27">
      <c r="AA328" s="526"/>
    </row>
    <row r="329" spans="27:27">
      <c r="AA329" s="526"/>
    </row>
    <row r="330" spans="27:27">
      <c r="AA330" s="526"/>
    </row>
    <row r="331" spans="27:27">
      <c r="AA331" s="526"/>
    </row>
    <row r="332" spans="27:27">
      <c r="AA332" s="526"/>
    </row>
    <row r="333" spans="27:27">
      <c r="AA333" s="526"/>
    </row>
    <row r="334" spans="27:27">
      <c r="AA334" s="526"/>
    </row>
    <row r="335" spans="27:27">
      <c r="AA335" s="526"/>
    </row>
    <row r="336" spans="27:27">
      <c r="AA336" s="526"/>
    </row>
    <row r="337" spans="27:27">
      <c r="AA337" s="526"/>
    </row>
    <row r="338" spans="27:27">
      <c r="AA338" s="526"/>
    </row>
    <row r="339" spans="27:27">
      <c r="AA339" s="526"/>
    </row>
    <row r="340" spans="27:27">
      <c r="AA340" s="526"/>
    </row>
    <row r="341" spans="27:27">
      <c r="AA341" s="526"/>
    </row>
    <row r="342" spans="27:27">
      <c r="AA342" s="526"/>
    </row>
    <row r="343" spans="27:27">
      <c r="AA343" s="526"/>
    </row>
    <row r="344" spans="27:27">
      <c r="AA344" s="526"/>
    </row>
    <row r="345" spans="27:27">
      <c r="AA345" s="526"/>
    </row>
    <row r="346" spans="27:27">
      <c r="AA346" s="526"/>
    </row>
    <row r="347" spans="27:27" hidden="1">
      <c r="AA347" s="526"/>
    </row>
    <row r="348" spans="27:27">
      <c r="AA348" s="526"/>
    </row>
    <row r="349" spans="27:27">
      <c r="AA349" s="526"/>
    </row>
    <row r="350" spans="27:27"/>
    <row r="351" spans="27:27"/>
    <row r="352" spans="27:27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</sheetData>
  <sortState ref="AA1:AA397">
    <sortCondition ref="AA1"/>
  </sortState>
  <mergeCells count="3">
    <mergeCell ref="D1:I1"/>
    <mergeCell ref="A174:J174"/>
    <mergeCell ref="M174:N174"/>
  </mergeCells>
  <phoneticPr fontId="0" type="noConversion"/>
  <dataValidations count="2">
    <dataValidation type="list" allowBlank="1" showInputMessage="1" showErrorMessage="1" sqref="D89:D100 D104:D173">
      <formula1>$AA$1:$AA$273</formula1>
    </dataValidation>
    <dataValidation type="list" allowBlank="1" showInputMessage="1" showErrorMessage="1" sqref="D101:D103 D3:D88">
      <formula1>$AA$1:$AA$284</formula1>
    </dataValidation>
  </dataValidations>
  <pageMargins left="0.23622047244094491" right="0" top="0.55118110236220474" bottom="0" header="0.51181102362204722" footer="0.11811023622047245"/>
  <pageSetup paperSize="9" scale="3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M72"/>
  <sheetViews>
    <sheetView showGridLines="0" zoomScale="60" zoomScaleNormal="60" workbookViewId="0">
      <selection activeCell="E29" sqref="E29"/>
    </sheetView>
  </sheetViews>
  <sheetFormatPr defaultColWidth="0" defaultRowHeight="12.75"/>
  <cols>
    <col min="1" max="1" width="29.28515625" style="13" customWidth="1"/>
    <col min="2" max="2" width="29" style="13" customWidth="1"/>
    <col min="3" max="3" width="31.5703125" style="2" bestFit="1" customWidth="1"/>
    <col min="4" max="4" width="23.140625" style="1" customWidth="1"/>
    <col min="5" max="5" width="88" style="12" bestFit="1" customWidth="1"/>
    <col min="6" max="6" width="43.28515625" style="12" bestFit="1" customWidth="1"/>
    <col min="7" max="7" width="14.28515625" style="3" customWidth="1"/>
    <col min="8" max="8" width="32.140625" style="3" customWidth="1"/>
    <col min="9" max="9" width="15.7109375" style="169" customWidth="1"/>
    <col min="10" max="11" width="15.7109375" style="3" customWidth="1"/>
    <col min="12" max="16384" width="0" style="3" hidden="1"/>
  </cols>
  <sheetData>
    <row r="1" spans="1:13" ht="22.5" customHeight="1">
      <c r="A1" s="715" t="s">
        <v>356</v>
      </c>
      <c r="B1" s="716"/>
      <c r="C1" s="716"/>
      <c r="D1" s="716"/>
      <c r="E1" s="716"/>
      <c r="F1" s="716"/>
      <c r="G1" s="716"/>
      <c r="H1" s="716"/>
      <c r="I1" s="168"/>
      <c r="J1" s="4"/>
      <c r="K1" s="4"/>
      <c r="L1" s="4"/>
      <c r="M1" s="4"/>
    </row>
    <row r="2" spans="1:13" ht="27" customHeight="1">
      <c r="A2" s="715"/>
      <c r="B2" s="716"/>
      <c r="C2" s="716"/>
      <c r="D2" s="716"/>
      <c r="E2" s="716"/>
      <c r="F2" s="716"/>
      <c r="G2" s="716"/>
      <c r="H2" s="716"/>
      <c r="I2" s="168"/>
      <c r="J2" s="4"/>
      <c r="K2" s="4"/>
      <c r="L2" s="4"/>
      <c r="M2" s="4"/>
    </row>
    <row r="3" spans="1:13" ht="21.75" customHeight="1">
      <c r="A3" s="715"/>
      <c r="B3" s="716"/>
      <c r="C3" s="716"/>
      <c r="D3" s="716"/>
      <c r="E3" s="716"/>
      <c r="F3" s="716"/>
      <c r="G3" s="716"/>
      <c r="H3" s="716"/>
      <c r="I3" s="168"/>
      <c r="J3" s="4"/>
      <c r="K3" s="4"/>
      <c r="L3" s="4"/>
      <c r="M3" s="4"/>
    </row>
    <row r="4" spans="1:13" ht="21" customHeight="1">
      <c r="A4" s="715"/>
      <c r="B4" s="716"/>
      <c r="C4" s="716"/>
      <c r="D4" s="716"/>
      <c r="E4" s="716"/>
      <c r="F4" s="716"/>
      <c r="G4" s="716"/>
      <c r="H4" s="716"/>
      <c r="I4" s="168"/>
      <c r="J4" s="4"/>
      <c r="K4" s="4"/>
      <c r="L4" s="4"/>
      <c r="M4" s="4"/>
    </row>
    <row r="5" spans="1:13" ht="50.25" customHeight="1">
      <c r="A5" s="171" t="s">
        <v>67</v>
      </c>
      <c r="B5" s="172" t="s">
        <v>269</v>
      </c>
      <c r="C5" s="172" t="s">
        <v>353</v>
      </c>
      <c r="D5" s="172" t="s">
        <v>352</v>
      </c>
      <c r="E5" s="173" t="s">
        <v>68</v>
      </c>
      <c r="F5" s="173" t="s">
        <v>354</v>
      </c>
      <c r="G5" s="168"/>
      <c r="H5" s="4"/>
      <c r="I5" s="4"/>
      <c r="J5" s="4"/>
      <c r="K5" s="4"/>
    </row>
    <row r="6" spans="1:13" ht="33.75" customHeight="1">
      <c r="A6" s="262"/>
      <c r="B6" s="308"/>
      <c r="C6" s="224" t="str">
        <f>IF($B6&lt;&gt;"",INDEX(CIDs!I:I,MATCH(' SUPRIMENTO CASHS'!B6,CIDs!L:L,0)),"")</f>
        <v/>
      </c>
      <c r="D6" s="224" t="str">
        <f>IF($B6&lt;&gt;"",INDEX(CIDs!J:J,MATCH(' SUPRIMENTO CASHS'!B6,CIDs!L:L,0)),"")</f>
        <v/>
      </c>
      <c r="E6" s="294" t="str">
        <f>IF($B6&lt;&gt;"",INDEX(CIDs!K:K,MATCH(' SUPRIMENTO CASHS'!B6,CIDs!L:L,0)),"")</f>
        <v/>
      </c>
      <c r="F6" s="292"/>
      <c r="G6" s="168"/>
      <c r="H6" s="4"/>
      <c r="I6" s="4"/>
      <c r="J6" s="4"/>
      <c r="K6" s="4"/>
    </row>
    <row r="7" spans="1:13" ht="33.75" customHeight="1">
      <c r="A7" s="262"/>
      <c r="B7" s="263"/>
      <c r="C7" s="224" t="str">
        <f>IF($B7&lt;&gt;"",INDEX(CIDs!I:I,MATCH(' SUPRIMENTO CASHS'!B7,CIDs!L:L,0)),"")</f>
        <v/>
      </c>
      <c r="D7" s="224" t="str">
        <f>IF($B7&lt;&gt;"",INDEX(CIDs!J:J,MATCH(' SUPRIMENTO CASHS'!B7,CIDs!L:L,0)),"")</f>
        <v/>
      </c>
      <c r="E7" s="294" t="str">
        <f>IF($B7&lt;&gt;"",INDEX(CIDs!K:K,MATCH(' SUPRIMENTO CASHS'!B7,CIDs!L:L,0)),"")</f>
        <v/>
      </c>
      <c r="F7" s="292"/>
      <c r="G7" s="168"/>
      <c r="H7" s="4"/>
      <c r="I7" s="4"/>
      <c r="J7" s="4"/>
      <c r="K7" s="4"/>
    </row>
    <row r="8" spans="1:13" ht="33.75" customHeight="1">
      <c r="A8" s="262"/>
      <c r="B8" s="263"/>
      <c r="C8" s="224" t="str">
        <f>IF($B8&lt;&gt;"",INDEX(CIDs!I:I,MATCH(' SUPRIMENTO CASHS'!B8,CIDs!L:L,0)),"")</f>
        <v/>
      </c>
      <c r="D8" s="224" t="str">
        <f>IF($B8&lt;&gt;"",INDEX(CIDs!J:J,MATCH(' SUPRIMENTO CASHS'!B8,CIDs!L:L,0)),"")</f>
        <v/>
      </c>
      <c r="E8" s="294" t="str">
        <f>IF($B8&lt;&gt;"",INDEX(CIDs!K:K,MATCH(' SUPRIMENTO CASHS'!B8,CIDs!L:L,0)),"")</f>
        <v/>
      </c>
      <c r="F8" s="292"/>
      <c r="G8" s="168"/>
      <c r="H8" s="4"/>
      <c r="I8" s="4"/>
      <c r="J8" s="4"/>
      <c r="K8" s="4"/>
    </row>
    <row r="9" spans="1:13" ht="33.75" customHeight="1">
      <c r="A9" s="262"/>
      <c r="B9" s="263"/>
      <c r="C9" s="224" t="str">
        <f>IF($B9&lt;&gt;"",INDEX(CIDs!I:I,MATCH(' SUPRIMENTO CASHS'!B9,CIDs!L:L,0)),"")</f>
        <v/>
      </c>
      <c r="D9" s="224" t="str">
        <f>IF($B9&lt;&gt;"",INDEX(CIDs!J:J,MATCH(' SUPRIMENTO CASHS'!B9,CIDs!L:L,0)),"")</f>
        <v/>
      </c>
      <c r="E9" s="294" t="str">
        <f>IF($B9&lt;&gt;"",INDEX(CIDs!K:K,MATCH(' SUPRIMENTO CASHS'!B9,CIDs!L:L,0)),"")</f>
        <v/>
      </c>
      <c r="F9" s="292"/>
      <c r="G9" s="168"/>
      <c r="H9" s="4"/>
      <c r="I9" s="4"/>
      <c r="J9" s="4"/>
      <c r="K9" s="4"/>
    </row>
    <row r="10" spans="1:13" ht="33.75" customHeight="1">
      <c r="A10" s="262"/>
      <c r="B10" s="263"/>
      <c r="C10" s="224" t="str">
        <f>IF($B10&lt;&gt;"",INDEX(CIDs!I:I,MATCH(' SUPRIMENTO CASHS'!B10,CIDs!L:L,0)),"")</f>
        <v/>
      </c>
      <c r="D10" s="224" t="str">
        <f>IF($B10&lt;&gt;"",INDEX(CIDs!J:J,MATCH(' SUPRIMENTO CASHS'!B10,CIDs!L:L,0)),"")</f>
        <v/>
      </c>
      <c r="E10" s="294" t="str">
        <f>IF($B10&lt;&gt;"",INDEX(CIDs!K:K,MATCH(' SUPRIMENTO CASHS'!B10,CIDs!L:L,0)),"")</f>
        <v/>
      </c>
      <c r="F10" s="292"/>
      <c r="G10" s="168"/>
      <c r="H10" s="4"/>
      <c r="I10" s="4"/>
      <c r="J10" s="4"/>
      <c r="K10" s="4"/>
    </row>
    <row r="11" spans="1:13" ht="33.75" customHeight="1">
      <c r="A11" s="262"/>
      <c r="B11" s="263"/>
      <c r="C11" s="224" t="str">
        <f>IF($B11&lt;&gt;"",INDEX(CIDs!I:I,MATCH(' SUPRIMENTO CASHS'!B11,CIDs!L:L,0)),"")</f>
        <v/>
      </c>
      <c r="D11" s="224" t="str">
        <f>IF($B11&lt;&gt;"",INDEX(CIDs!J:J,MATCH(' SUPRIMENTO CASHS'!B11,CIDs!L:L,0)),"")</f>
        <v/>
      </c>
      <c r="E11" s="294" t="str">
        <f>IF($B11&lt;&gt;"",INDEX(CIDs!K:K,MATCH(' SUPRIMENTO CASHS'!B11,CIDs!L:L,0)),"")</f>
        <v/>
      </c>
      <c r="F11" s="292"/>
      <c r="G11" s="168"/>
      <c r="H11" s="4"/>
      <c r="I11" s="4"/>
      <c r="J11" s="4"/>
      <c r="K11" s="4"/>
    </row>
    <row r="12" spans="1:13" ht="33.75" customHeight="1">
      <c r="A12" s="262"/>
      <c r="B12" s="263"/>
      <c r="C12" s="224" t="str">
        <f>IF($B12&lt;&gt;"",INDEX(CIDs!I:I,MATCH(' SUPRIMENTO CASHS'!B12,CIDs!L:L,0)),"")</f>
        <v/>
      </c>
      <c r="D12" s="224" t="str">
        <f>IF($B12&lt;&gt;"",INDEX(CIDs!J:J,MATCH(' SUPRIMENTO CASHS'!B12,CIDs!L:L,0)),"")</f>
        <v/>
      </c>
      <c r="E12" s="294" t="str">
        <f>IF($B12&lt;&gt;"",INDEX(CIDs!K:K,MATCH(' SUPRIMENTO CASHS'!B12,CIDs!L:L,0)),"")</f>
        <v/>
      </c>
      <c r="F12" s="292"/>
      <c r="G12" s="168"/>
      <c r="H12" s="4"/>
      <c r="I12" s="4"/>
      <c r="J12" s="4"/>
      <c r="K12" s="4"/>
    </row>
    <row r="13" spans="1:13" ht="33.75" customHeight="1">
      <c r="A13" s="262"/>
      <c r="B13" s="263"/>
      <c r="C13" s="224" t="str">
        <f>IF($B13&lt;&gt;"",INDEX(CIDs!I:I,MATCH(' SUPRIMENTO CASHS'!B13,CIDs!L:L,0)),"")</f>
        <v/>
      </c>
      <c r="D13" s="224" t="str">
        <f>IF($B13&lt;&gt;"",INDEX(CIDs!J:J,MATCH(' SUPRIMENTO CASHS'!B13,CIDs!L:L,0)),"")</f>
        <v/>
      </c>
      <c r="E13" s="294" t="str">
        <f>IF($B13&lt;&gt;"",INDEX(CIDs!K:K,MATCH(' SUPRIMENTO CASHS'!B13,CIDs!L:L,0)),"")</f>
        <v/>
      </c>
      <c r="F13" s="292"/>
      <c r="G13" s="168"/>
      <c r="H13" s="4"/>
      <c r="I13" s="4"/>
      <c r="J13" s="4"/>
      <c r="K13" s="4"/>
    </row>
    <row r="14" spans="1:13" ht="33.75" customHeight="1">
      <c r="A14" s="262"/>
      <c r="B14" s="263"/>
      <c r="C14" s="224" t="str">
        <f>IF($B14&lt;&gt;"",INDEX(CIDs!I:I,MATCH(' SUPRIMENTO CASHS'!B14,CIDs!L:L,0)),"")</f>
        <v/>
      </c>
      <c r="D14" s="224" t="str">
        <f>IF($B14&lt;&gt;"",INDEX(CIDs!J:J,MATCH(' SUPRIMENTO CASHS'!B14,CIDs!L:L,0)),"")</f>
        <v/>
      </c>
      <c r="E14" s="294" t="str">
        <f>IF($B14&lt;&gt;"",INDEX(CIDs!K:K,MATCH(' SUPRIMENTO CASHS'!B14,CIDs!L:L,0)),"")</f>
        <v/>
      </c>
      <c r="F14" s="292"/>
      <c r="G14" s="168"/>
      <c r="H14" s="4"/>
      <c r="I14" s="4"/>
      <c r="J14" s="4"/>
      <c r="K14" s="4"/>
    </row>
    <row r="15" spans="1:13" ht="33.75" customHeight="1">
      <c r="A15" s="262"/>
      <c r="B15" s="263"/>
      <c r="C15" s="224" t="str">
        <f>IF($B15&lt;&gt;"",INDEX(CIDs!I:I,MATCH(' SUPRIMENTO CASHS'!B15,CIDs!L:L,0)),"")</f>
        <v/>
      </c>
      <c r="D15" s="224" t="str">
        <f>IF($B15&lt;&gt;"",INDEX(CIDs!J:J,MATCH(' SUPRIMENTO CASHS'!B15,CIDs!L:L,0)),"")</f>
        <v/>
      </c>
      <c r="E15" s="294" t="str">
        <f>IF($B15&lt;&gt;"",INDEX(CIDs!K:K,MATCH(' SUPRIMENTO CASHS'!B15,CIDs!L:L,0)),"")</f>
        <v/>
      </c>
      <c r="F15" s="292"/>
      <c r="G15" s="168"/>
      <c r="H15" s="4"/>
      <c r="I15" s="4"/>
      <c r="J15" s="4"/>
      <c r="K15" s="4"/>
    </row>
    <row r="16" spans="1:13" ht="33.75" customHeight="1">
      <c r="A16" s="262"/>
      <c r="B16" s="263"/>
      <c r="C16" s="224" t="str">
        <f>IF($B16&lt;&gt;"",INDEX(CIDs!I:I,MATCH(' SUPRIMENTO CASHS'!B16,CIDs!L:L,0)),"")</f>
        <v/>
      </c>
      <c r="D16" s="224" t="str">
        <f>IF($B16&lt;&gt;"",INDEX(CIDs!J:J,MATCH(' SUPRIMENTO CASHS'!B16,CIDs!L:L,0)),"")</f>
        <v/>
      </c>
      <c r="E16" s="294" t="str">
        <f>IF($B16&lt;&gt;"",INDEX(CIDs!K:K,MATCH(' SUPRIMENTO CASHS'!B16,CIDs!L:L,0)),"")</f>
        <v/>
      </c>
      <c r="F16" s="292"/>
      <c r="G16" s="168"/>
      <c r="H16" s="4"/>
      <c r="I16" s="4"/>
      <c r="J16" s="4"/>
      <c r="K16" s="4"/>
    </row>
    <row r="17" spans="1:11" ht="33.75" customHeight="1">
      <c r="A17" s="262"/>
      <c r="B17" s="263"/>
      <c r="C17" s="224" t="str">
        <f>IF($B17&lt;&gt;"",INDEX(CIDs!I:I,MATCH(' SUPRIMENTO CASHS'!B17,CIDs!L:L,0)),"")</f>
        <v/>
      </c>
      <c r="D17" s="224" t="str">
        <f>IF($B17&lt;&gt;"",INDEX(CIDs!J:J,MATCH(' SUPRIMENTO CASHS'!B17,CIDs!L:L,0)),"")</f>
        <v/>
      </c>
      <c r="E17" s="294" t="str">
        <f>IF($B17&lt;&gt;"",INDEX(CIDs!K:K,MATCH(' SUPRIMENTO CASHS'!B17,CIDs!L:L,0)),"")</f>
        <v/>
      </c>
      <c r="F17" s="292"/>
      <c r="G17" s="168"/>
      <c r="H17" s="4"/>
      <c r="I17" s="4"/>
      <c r="J17" s="4"/>
      <c r="K17" s="4"/>
    </row>
    <row r="18" spans="1:11" ht="33.75" customHeight="1">
      <c r="A18" s="262"/>
      <c r="B18" s="263"/>
      <c r="C18" s="224" t="str">
        <f>IF($B18&lt;&gt;"",INDEX(CIDs!I:I,MATCH(' SUPRIMENTO CASHS'!B18,CIDs!L:L,0)),"")</f>
        <v/>
      </c>
      <c r="D18" s="224" t="str">
        <f>IF($B18&lt;&gt;"",INDEX(CIDs!J:J,MATCH(' SUPRIMENTO CASHS'!B18,CIDs!L:L,0)),"")</f>
        <v/>
      </c>
      <c r="E18" s="294" t="str">
        <f>IF($B18&lt;&gt;"",INDEX(CIDs!K:K,MATCH(' SUPRIMENTO CASHS'!B18,CIDs!L:L,0)),"")</f>
        <v/>
      </c>
      <c r="F18" s="292"/>
      <c r="G18" s="226"/>
      <c r="H18" s="227"/>
      <c r="I18" s="4"/>
      <c r="J18" s="4"/>
      <c r="K18" s="4"/>
    </row>
    <row r="19" spans="1:11" ht="33.75" customHeight="1">
      <c r="A19" s="262"/>
      <c r="B19" s="263"/>
      <c r="C19" s="224" t="str">
        <f>IF($B19&lt;&gt;"",INDEX(CIDs!I:I,MATCH(' SUPRIMENTO CASHS'!B19,CIDs!L:L,0)),"")</f>
        <v/>
      </c>
      <c r="D19" s="224" t="str">
        <f>IF($B19&lt;&gt;"",INDEX(CIDs!J:J,MATCH(' SUPRIMENTO CASHS'!B19,CIDs!L:L,0)),"")</f>
        <v/>
      </c>
      <c r="E19" s="294" t="str">
        <f>IF($B19&lt;&gt;"",INDEX(CIDs!K:K,MATCH(' SUPRIMENTO CASHS'!B19,CIDs!L:L,0)),"")</f>
        <v/>
      </c>
      <c r="F19" s="292"/>
      <c r="G19" s="168"/>
      <c r="H19" s="4"/>
      <c r="I19" s="4"/>
      <c r="J19" s="4"/>
      <c r="K19" s="4"/>
    </row>
    <row r="20" spans="1:11" ht="33.75" customHeight="1">
      <c r="A20" s="262"/>
      <c r="B20" s="263"/>
      <c r="C20" s="224" t="str">
        <f>IF($B20&lt;&gt;"",INDEX(CIDs!I:I,MATCH(' SUPRIMENTO CASHS'!B20,CIDs!L:L,0)),"")</f>
        <v/>
      </c>
      <c r="D20" s="224" t="str">
        <f>IF($B20&lt;&gt;"",INDEX(CIDs!J:J,MATCH(' SUPRIMENTO CASHS'!B20,CIDs!L:L,0)),"")</f>
        <v/>
      </c>
      <c r="E20" s="294" t="str">
        <f>IF($B20&lt;&gt;"",INDEX(CIDs!K:K,MATCH(' SUPRIMENTO CASHS'!B20,CIDs!L:L,0)),"")</f>
        <v/>
      </c>
      <c r="F20" s="292"/>
      <c r="G20" s="168"/>
      <c r="H20" s="4"/>
      <c r="I20" s="4"/>
      <c r="J20" s="4"/>
      <c r="K20" s="4"/>
    </row>
    <row r="21" spans="1:11" ht="33.75" customHeight="1">
      <c r="A21" s="262"/>
      <c r="B21" s="308"/>
      <c r="C21" s="224" t="str">
        <f>IF($B21&lt;&gt;"",INDEX(CIDs!I:I,MATCH(' SUPRIMENTO CASHS'!B21,CIDs!L:L,0)),"")</f>
        <v/>
      </c>
      <c r="D21" s="224" t="str">
        <f>IF($B21&lt;&gt;"",INDEX(CIDs!J:J,MATCH(' SUPRIMENTO CASHS'!B21,CIDs!L:L,0)),"")</f>
        <v/>
      </c>
      <c r="E21" s="294" t="str">
        <f>IF($B21&lt;&gt;"",INDEX(CIDs!K:K,MATCH(' SUPRIMENTO CASHS'!B21,CIDs!L:L,0)),"")</f>
        <v/>
      </c>
      <c r="F21" s="292"/>
      <c r="G21" s="168"/>
      <c r="H21" s="4"/>
      <c r="I21" s="4"/>
      <c r="J21" s="4"/>
      <c r="K21" s="4"/>
    </row>
    <row r="22" spans="1:11" ht="33.75" customHeight="1">
      <c r="A22" s="594"/>
      <c r="B22" s="308"/>
      <c r="C22" s="224" t="str">
        <f>IF($B22&lt;&gt;"",INDEX(CIDs!I:I,MATCH(' SUPRIMENTO CASHS'!B22,CIDs!L:L,0)),"")</f>
        <v/>
      </c>
      <c r="D22" s="224" t="str">
        <f>IF($B22&lt;&gt;"",INDEX(CIDs!J:J,MATCH(' SUPRIMENTO CASHS'!B22,CIDs!L:L,0)),"")</f>
        <v/>
      </c>
      <c r="E22" s="294" t="str">
        <f>IF($B22&lt;&gt;"",INDEX(CIDs!K:K,MATCH(' SUPRIMENTO CASHS'!B22,CIDs!L:L,0)),"")</f>
        <v/>
      </c>
      <c r="F22" s="292"/>
      <c r="G22" s="168"/>
      <c r="H22" s="4"/>
      <c r="I22" s="4"/>
      <c r="J22" s="4"/>
      <c r="K22" s="4"/>
    </row>
    <row r="23" spans="1:11" ht="33.75" customHeight="1">
      <c r="A23" s="594"/>
      <c r="B23" s="608"/>
      <c r="C23" s="224" t="str">
        <f>IF($B23&lt;&gt;"",INDEX(CIDs!I:I,MATCH(' SUPRIMENTO CASHS'!B23,CIDs!L:L,0)),"")</f>
        <v/>
      </c>
      <c r="D23" s="224" t="str">
        <f>IF($B23&lt;&gt;"",INDEX(CIDs!J:J,MATCH(' SUPRIMENTO CASHS'!B23,CIDs!L:L,0)),"")</f>
        <v/>
      </c>
      <c r="E23" s="294" t="str">
        <f>IF($B23&lt;&gt;"",INDEX(CIDs!K:K,MATCH(' SUPRIMENTO CASHS'!B23,CIDs!L:L,0)),"")</f>
        <v/>
      </c>
      <c r="F23" s="292"/>
      <c r="G23" s="168"/>
      <c r="H23" s="4"/>
      <c r="I23" s="4"/>
      <c r="J23" s="4"/>
      <c r="K23" s="4"/>
    </row>
    <row r="24" spans="1:11" ht="33.75" customHeight="1">
      <c r="A24" s="594"/>
      <c r="B24" s="308"/>
      <c r="C24" s="224" t="str">
        <f>IF($B24&lt;&gt;"",INDEX(CIDs!I:I,MATCH(' SUPRIMENTO CASHS'!B24,CIDs!L:L,0)),"")</f>
        <v/>
      </c>
      <c r="D24" s="224" t="str">
        <f>IF($B24&lt;&gt;"",INDEX(CIDs!J:J,MATCH(' SUPRIMENTO CASHS'!B24,CIDs!L:L,0)),"")</f>
        <v/>
      </c>
      <c r="E24" s="294" t="str">
        <f>IF($B24&lt;&gt;"",INDEX(CIDs!K:K,MATCH(' SUPRIMENTO CASHS'!B24,CIDs!L:L,0)),"")</f>
        <v/>
      </c>
      <c r="F24" s="292"/>
      <c r="G24" s="168"/>
      <c r="H24" s="4"/>
      <c r="I24" s="4"/>
      <c r="J24" s="4"/>
      <c r="K24" s="4"/>
    </row>
    <row r="25" spans="1:11" ht="33.75" customHeight="1">
      <c r="A25" s="594"/>
      <c r="B25" s="308"/>
      <c r="C25" s="224" t="str">
        <f>IF($B25&lt;&gt;"",INDEX(CIDs!I:I,MATCH(' SUPRIMENTO CASHS'!B25,CIDs!L:L,0)),"")</f>
        <v/>
      </c>
      <c r="D25" s="224" t="str">
        <f>IF($B25&lt;&gt;"",INDEX(CIDs!J:J,MATCH(' SUPRIMENTO CASHS'!B25,CIDs!L:L,0)),"")</f>
        <v/>
      </c>
      <c r="E25" s="294" t="str">
        <f>IF($B25&lt;&gt;"",INDEX(CIDs!K:K,MATCH(' SUPRIMENTO CASHS'!B25,CIDs!L:L,0)),"")</f>
        <v/>
      </c>
      <c r="F25" s="292"/>
      <c r="G25" s="168"/>
      <c r="H25" s="4"/>
      <c r="I25" s="4"/>
      <c r="J25" s="4"/>
      <c r="K25" s="4"/>
    </row>
    <row r="26" spans="1:11" ht="33.75" customHeight="1">
      <c r="A26" s="594"/>
      <c r="B26" s="263"/>
      <c r="C26" s="224" t="str">
        <f>IF($B26&lt;&gt;"",INDEX(CIDs!I:I,MATCH(' SUPRIMENTO CASHS'!B26,CIDs!L:L,0)),"")</f>
        <v/>
      </c>
      <c r="D26" s="224" t="str">
        <f>IF($B26&lt;&gt;"",INDEX(CIDs!J:J,MATCH(' SUPRIMENTO CASHS'!B26,CIDs!L:L,0)),"")</f>
        <v/>
      </c>
      <c r="E26" s="294" t="str">
        <f>IF($B26&lt;&gt;"",INDEX(CIDs!K:K,MATCH(' SUPRIMENTO CASHS'!B26,CIDs!L:L,0)),"")</f>
        <v/>
      </c>
      <c r="F26" s="292"/>
      <c r="G26" s="168"/>
      <c r="H26" s="4"/>
      <c r="I26" s="4"/>
      <c r="J26" s="4"/>
      <c r="K26" s="4"/>
    </row>
    <row r="27" spans="1:11" ht="33.75" customHeight="1">
      <c r="A27" s="594"/>
      <c r="B27" s="308"/>
      <c r="C27" s="224" t="str">
        <f>IF($B27&lt;&gt;"",INDEX(CIDs!I:I,MATCH(' SUPRIMENTO CASHS'!B27,CIDs!L:L,0)),"")</f>
        <v/>
      </c>
      <c r="D27" s="224" t="str">
        <f>IF($B27&lt;&gt;"",INDEX(CIDs!J:J,MATCH(' SUPRIMENTO CASHS'!B27,CIDs!L:L,0)),"")</f>
        <v/>
      </c>
      <c r="E27" s="294" t="str">
        <f>IF($B27&lt;&gt;"",INDEX(CIDs!K:K,MATCH(' SUPRIMENTO CASHS'!B27,CIDs!L:L,0)),"")</f>
        <v/>
      </c>
      <c r="F27" s="292"/>
      <c r="G27" s="168"/>
      <c r="H27" s="4"/>
      <c r="I27" s="4"/>
      <c r="J27" s="4"/>
      <c r="K27" s="4"/>
    </row>
    <row r="28" spans="1:11" ht="33.75" customHeight="1">
      <c r="A28" s="594"/>
      <c r="B28" s="308"/>
      <c r="C28" s="224" t="str">
        <f>IF($B28&lt;&gt;"",INDEX(CIDs!I:I,MATCH(' SUPRIMENTO CASHS'!B28,CIDs!L:L,0)),"")</f>
        <v/>
      </c>
      <c r="D28" s="224" t="str">
        <f>IF($B28&lt;&gt;"",INDEX(CIDs!J:J,MATCH(' SUPRIMENTO CASHS'!B28,CIDs!L:L,0)),"")</f>
        <v/>
      </c>
      <c r="E28" s="294" t="str">
        <f>IF($B28&lt;&gt;"",INDEX(CIDs!K:K,MATCH(' SUPRIMENTO CASHS'!B28,CIDs!L:L,0)),"")</f>
        <v/>
      </c>
      <c r="F28" s="292"/>
      <c r="G28" s="168"/>
      <c r="H28" s="4"/>
      <c r="I28" s="4"/>
      <c r="J28" s="4"/>
      <c r="K28" s="4"/>
    </row>
    <row r="29" spans="1:11" ht="33.75" customHeight="1">
      <c r="A29" s="262"/>
      <c r="B29" s="308"/>
      <c r="C29" s="224" t="str">
        <f>IF($B29&lt;&gt;"",INDEX(CIDs!I:I,MATCH(' SUPRIMENTO CASHS'!B29,CIDs!L:L,0)),"")</f>
        <v/>
      </c>
      <c r="D29" s="224" t="str">
        <f>IF($B29&lt;&gt;"",INDEX(CIDs!J:J,MATCH(' SUPRIMENTO CASHS'!B29,CIDs!L:L,0)),"")</f>
        <v/>
      </c>
      <c r="E29" s="294" t="str">
        <f>IF($B29&lt;&gt;"",INDEX(CIDs!K:K,MATCH(' SUPRIMENTO CASHS'!B29,CIDs!L:L,0)),"")</f>
        <v/>
      </c>
      <c r="F29" s="292"/>
      <c r="G29" s="168"/>
      <c r="H29" s="4"/>
      <c r="I29" s="4"/>
      <c r="J29" s="4"/>
      <c r="K29" s="4"/>
    </row>
    <row r="30" spans="1:11" ht="33.75" customHeight="1">
      <c r="A30" s="262"/>
      <c r="B30" s="308"/>
      <c r="C30" s="224" t="str">
        <f>IF($B30&lt;&gt;"",INDEX(CIDs!I:I,MATCH(' SUPRIMENTO CASHS'!B30,CIDs!L:L,0)),"")</f>
        <v/>
      </c>
      <c r="D30" s="224" t="str">
        <f>IF($B30&lt;&gt;"",INDEX(CIDs!J:J,MATCH(' SUPRIMENTO CASHS'!B30,CIDs!L:L,0)),"")</f>
        <v/>
      </c>
      <c r="E30" s="294" t="str">
        <f>IF($B30&lt;&gt;"",INDEX(CIDs!K:K,MATCH(' SUPRIMENTO CASHS'!B30,CIDs!L:L,0)),"")</f>
        <v/>
      </c>
      <c r="F30" s="292"/>
      <c r="G30" s="168"/>
      <c r="H30" s="4"/>
      <c r="I30" s="4"/>
      <c r="J30" s="4"/>
      <c r="K30" s="4"/>
    </row>
    <row r="31" spans="1:11" ht="33.75" customHeight="1">
      <c r="A31" s="262"/>
      <c r="B31" s="308"/>
      <c r="C31" s="224" t="str">
        <f>IF($B31&lt;&gt;"",INDEX(CIDs!I:I,MATCH(' SUPRIMENTO CASHS'!B31,CIDs!L:L,0)),"")</f>
        <v/>
      </c>
      <c r="D31" s="224" t="str">
        <f>IF($B31&lt;&gt;"",INDEX(CIDs!J:J,MATCH(' SUPRIMENTO CASHS'!B31,CIDs!L:L,0)),"")</f>
        <v/>
      </c>
      <c r="E31" s="294" t="str">
        <f>IF($B31&lt;&gt;"",INDEX(CIDs!K:K,MATCH(' SUPRIMENTO CASHS'!B31,CIDs!L:L,0)),"")</f>
        <v/>
      </c>
      <c r="F31" s="292"/>
      <c r="G31" s="168"/>
      <c r="H31" s="4"/>
      <c r="I31" s="4"/>
      <c r="J31" s="4"/>
      <c r="K31" s="4"/>
    </row>
    <row r="32" spans="1:11" ht="33.75" customHeight="1">
      <c r="A32" s="262"/>
      <c r="B32" s="308"/>
      <c r="C32" s="224" t="str">
        <f>IF($B32&lt;&gt;"",INDEX(CIDs!I:I,MATCH(' SUPRIMENTO CASHS'!B32,CIDs!L:L,0)),"")</f>
        <v/>
      </c>
      <c r="D32" s="224" t="str">
        <f>IF($B32&lt;&gt;"",INDEX(CIDs!J:J,MATCH(' SUPRIMENTO CASHS'!B32,CIDs!L:L,0)),"")</f>
        <v/>
      </c>
      <c r="E32" s="294" t="str">
        <f>IF($B32&lt;&gt;"",INDEX(CIDs!K:K,MATCH(' SUPRIMENTO CASHS'!B32,CIDs!L:L,0)),"")</f>
        <v/>
      </c>
      <c r="F32" s="490"/>
      <c r="G32" s="168"/>
      <c r="H32" s="4"/>
      <c r="I32" s="4"/>
      <c r="J32" s="4"/>
      <c r="K32" s="4"/>
    </row>
    <row r="33" spans="1:11" ht="33.75" customHeight="1">
      <c r="A33" s="262"/>
      <c r="B33" s="308"/>
      <c r="C33" s="224" t="str">
        <f>IF($B33&lt;&gt;"",INDEX(CIDs!I:I,MATCH(' SUPRIMENTO CASHS'!B33,CIDs!L:L,0)),"")</f>
        <v/>
      </c>
      <c r="D33" s="224" t="str">
        <f>IF($B33&lt;&gt;"",INDEX(CIDs!J:J,MATCH(' SUPRIMENTO CASHS'!B33,CIDs!L:L,0)),"")</f>
        <v/>
      </c>
      <c r="E33" s="294" t="str">
        <f>IF($B33&lt;&gt;"",INDEX(CIDs!K:K,MATCH(' SUPRIMENTO CASHS'!B33,CIDs!L:L,0)),"")</f>
        <v/>
      </c>
      <c r="F33" s="292"/>
      <c r="G33" s="168"/>
      <c r="H33" s="4"/>
      <c r="I33" s="4"/>
      <c r="J33" s="4"/>
      <c r="K33" s="4"/>
    </row>
    <row r="34" spans="1:11" ht="33.75" customHeight="1">
      <c r="A34" s="262"/>
      <c r="B34" s="308"/>
      <c r="C34" s="224" t="str">
        <f>IF($B34&lt;&gt;"",INDEX(CIDs!I:I,MATCH(' SUPRIMENTO CASHS'!B34,CIDs!L:L,0)),"")</f>
        <v/>
      </c>
      <c r="D34" s="224" t="str">
        <f>IF($B34&lt;&gt;"",INDEX(CIDs!J:J,MATCH(' SUPRIMENTO CASHS'!B34,CIDs!L:L,0)),"")</f>
        <v/>
      </c>
      <c r="E34" s="294" t="str">
        <f>IF($B34&lt;&gt;"",INDEX(CIDs!K:K,MATCH(' SUPRIMENTO CASHS'!B34,CIDs!L:L,0)),"")</f>
        <v/>
      </c>
      <c r="F34" s="292"/>
      <c r="G34" s="168"/>
      <c r="H34" s="4"/>
      <c r="I34" s="4"/>
      <c r="J34" s="4"/>
      <c r="K34" s="4"/>
    </row>
    <row r="35" spans="1:11" ht="33.75" customHeight="1">
      <c r="A35" s="262"/>
      <c r="B35" s="308"/>
      <c r="C35" s="224" t="str">
        <f>IF($B35&lt;&gt;"",INDEX(CIDs!I:I,MATCH(' SUPRIMENTO CASHS'!B35,CIDs!L:L,0)),"")</f>
        <v/>
      </c>
      <c r="D35" s="224" t="str">
        <f>IF($B35&lt;&gt;"",INDEX(CIDs!J:J,MATCH(' SUPRIMENTO CASHS'!B35,CIDs!L:L,0)),"")</f>
        <v/>
      </c>
      <c r="E35" s="294" t="str">
        <f>IF($B35&lt;&gt;"",INDEX(CIDs!K:K,MATCH(' SUPRIMENTO CASHS'!B35,CIDs!L:L,0)),"")</f>
        <v/>
      </c>
      <c r="F35" s="292"/>
      <c r="G35" s="168"/>
      <c r="H35" s="4"/>
      <c r="I35" s="4"/>
      <c r="J35" s="4"/>
      <c r="K35" s="4"/>
    </row>
    <row r="36" spans="1:11" ht="33.75" customHeight="1">
      <c r="A36" s="262"/>
      <c r="B36" s="308"/>
      <c r="C36" s="224" t="str">
        <f>IF($B36&lt;&gt;"",INDEX(CIDs!I:I,MATCH(' SUPRIMENTO CASHS'!B36,CIDs!L:L,0)),"")</f>
        <v/>
      </c>
      <c r="D36" s="224" t="str">
        <f>IF($B36&lt;&gt;"",INDEX(CIDs!J:J,MATCH(' SUPRIMENTO CASHS'!B36,CIDs!L:L,0)),"")</f>
        <v/>
      </c>
      <c r="E36" s="294" t="str">
        <f>IF($B36&lt;&gt;"",INDEX(CIDs!K:K,MATCH(' SUPRIMENTO CASHS'!B36,CIDs!L:L,0)),"")</f>
        <v/>
      </c>
      <c r="F36" s="299"/>
      <c r="G36" s="168"/>
      <c r="H36" s="4"/>
      <c r="I36" s="4"/>
      <c r="J36" s="4"/>
      <c r="K36" s="4"/>
    </row>
    <row r="37" spans="1:11" ht="33.75" customHeight="1">
      <c r="A37" s="262"/>
      <c r="B37" s="308"/>
      <c r="C37" s="224" t="str">
        <f>IF($B37&lt;&gt;"",INDEX(CIDs!I:I,MATCH(' SUPRIMENTO CASHS'!B37,CIDs!L:L,0)),"")</f>
        <v/>
      </c>
      <c r="D37" s="224" t="str">
        <f>IF($B37&lt;&gt;"",INDEX(CIDs!J:J,MATCH(' SUPRIMENTO CASHS'!B37,CIDs!L:L,0)),"")</f>
        <v/>
      </c>
      <c r="E37" s="294" t="str">
        <f>IF($B37&lt;&gt;"",INDEX(CIDs!K:K,MATCH(' SUPRIMENTO CASHS'!B37,CIDs!L:L,0)),"")</f>
        <v/>
      </c>
      <c r="F37" s="299"/>
      <c r="G37" s="168"/>
      <c r="H37" s="4"/>
      <c r="I37" s="4"/>
      <c r="J37" s="4"/>
      <c r="K37" s="4"/>
    </row>
    <row r="38" spans="1:11" ht="33.75" customHeight="1">
      <c r="A38" s="262"/>
      <c r="B38" s="308"/>
      <c r="C38" s="224" t="str">
        <f>IF($B38&lt;&gt;"",INDEX(CIDs!I:I,MATCH(' SUPRIMENTO CASHS'!B38,CIDs!L:L,0)),"")</f>
        <v/>
      </c>
      <c r="D38" s="224" t="str">
        <f>IF($B38&lt;&gt;"",INDEX(CIDs!J:J,MATCH(' SUPRIMENTO CASHS'!B38,CIDs!L:L,0)),"")</f>
        <v/>
      </c>
      <c r="E38" s="294" t="str">
        <f>IF($B38&lt;&gt;"",INDEX(CIDs!K:K,MATCH(' SUPRIMENTO CASHS'!B38,CIDs!L:L,0)),"")</f>
        <v/>
      </c>
      <c r="F38" s="299"/>
      <c r="G38" s="168"/>
      <c r="H38" s="4"/>
      <c r="I38" s="4"/>
      <c r="J38" s="4"/>
      <c r="K38" s="4"/>
    </row>
    <row r="39" spans="1:11" ht="33.75" customHeight="1">
      <c r="A39" s="262"/>
      <c r="B39" s="308"/>
      <c r="C39" s="224" t="str">
        <f>IF($B39&lt;&gt;"",INDEX(CIDs!I:I,MATCH(' SUPRIMENTO CASHS'!B39,CIDs!L:L,0)),"")</f>
        <v/>
      </c>
      <c r="D39" s="224" t="str">
        <f>IF($B39&lt;&gt;"",INDEX(CIDs!J:J,MATCH(' SUPRIMENTO CASHS'!B39,CIDs!L:L,0)),"")</f>
        <v/>
      </c>
      <c r="E39" s="294" t="str">
        <f>IF($B39&lt;&gt;"",INDEX(CIDs!K:K,MATCH(' SUPRIMENTO CASHS'!B39,CIDs!L:L,0)),"")</f>
        <v/>
      </c>
      <c r="F39" s="299"/>
      <c r="G39" s="168"/>
      <c r="H39" s="4"/>
      <c r="I39" s="4"/>
      <c r="J39" s="4"/>
      <c r="K39" s="4"/>
    </row>
    <row r="40" spans="1:11" ht="33.75" customHeight="1">
      <c r="A40" s="262"/>
      <c r="B40" s="308"/>
      <c r="C40" s="224" t="str">
        <f>IF($B40&lt;&gt;"",INDEX(CIDs!I:I,MATCH(' SUPRIMENTO CASHS'!B40,CIDs!L:L,0)),"")</f>
        <v/>
      </c>
      <c r="D40" s="224" t="str">
        <f>IF($B40&lt;&gt;"",INDEX(CIDs!J:J,MATCH(' SUPRIMENTO CASHS'!B40,CIDs!L:L,0)),"")</f>
        <v/>
      </c>
      <c r="E40" s="294" t="str">
        <f>IF($B40&lt;&gt;"",INDEX(CIDs!K:K,MATCH(' SUPRIMENTO CASHS'!B40,CIDs!L:L,0)),"")</f>
        <v/>
      </c>
      <c r="F40" s="299"/>
      <c r="G40" s="168"/>
      <c r="H40" s="4"/>
      <c r="I40" s="4"/>
      <c r="J40" s="4"/>
      <c r="K40" s="4"/>
    </row>
    <row r="41" spans="1:11" ht="33.75" customHeight="1">
      <c r="A41" s="262"/>
      <c r="B41" s="308"/>
      <c r="C41" s="224" t="str">
        <f>IF($B41&lt;&gt;"",INDEX(CIDs!I:I,MATCH(' SUPRIMENTO CASHS'!B41,CIDs!L:L,0)),"")</f>
        <v/>
      </c>
      <c r="D41" s="224" t="str">
        <f>IF($B41&lt;&gt;"",INDEX(CIDs!J:J,MATCH(' SUPRIMENTO CASHS'!B41,CIDs!L:L,0)),"")</f>
        <v/>
      </c>
      <c r="E41" s="294" t="str">
        <f>IF($B41&lt;&gt;"",INDEX(CIDs!K:K,MATCH(' SUPRIMENTO CASHS'!B41,CIDs!L:L,0)),"")</f>
        <v/>
      </c>
      <c r="F41" s="299"/>
      <c r="G41" s="168"/>
      <c r="H41" s="4"/>
      <c r="I41" s="4"/>
      <c r="J41" s="4"/>
      <c r="K41" s="4"/>
    </row>
    <row r="42" spans="1:11" ht="33.75" customHeight="1">
      <c r="A42" s="262"/>
      <c r="B42" s="308"/>
      <c r="C42" s="224" t="str">
        <f>IF($B42&lt;&gt;"",INDEX(CIDs!I:I,MATCH(' SUPRIMENTO CASHS'!B42,CIDs!L:L,0)),"")</f>
        <v/>
      </c>
      <c r="D42" s="224" t="str">
        <f>IF($B42&lt;&gt;"",INDEX(CIDs!J:J,MATCH(' SUPRIMENTO CASHS'!B42,CIDs!L:L,0)),"")</f>
        <v/>
      </c>
      <c r="E42" s="294" t="str">
        <f>IF($B42&lt;&gt;"",INDEX(CIDs!K:K,MATCH(' SUPRIMENTO CASHS'!B42,CIDs!L:L,0)),"")</f>
        <v/>
      </c>
      <c r="F42" s="299"/>
      <c r="G42" s="168"/>
      <c r="H42" s="4"/>
      <c r="I42" s="4"/>
      <c r="J42" s="4"/>
      <c r="K42" s="4"/>
    </row>
    <row r="43" spans="1:11" ht="33.75" customHeight="1">
      <c r="A43" s="262"/>
      <c r="B43" s="308"/>
      <c r="C43" s="224" t="str">
        <f>IF($B43&lt;&gt;"",INDEX(CIDs!I:I,MATCH(' SUPRIMENTO CASHS'!B43,CIDs!L:L,0)),"")</f>
        <v/>
      </c>
      <c r="D43" s="224" t="str">
        <f>IF($B43&lt;&gt;"",INDEX(CIDs!J:J,MATCH(' SUPRIMENTO CASHS'!B43,CIDs!L:L,0)),"")</f>
        <v/>
      </c>
      <c r="E43" s="294" t="str">
        <f>IF($B43&lt;&gt;"",INDEX(CIDs!K:K,MATCH(' SUPRIMENTO CASHS'!B43,CIDs!L:L,0)),"")</f>
        <v/>
      </c>
      <c r="F43" s="299"/>
      <c r="G43" s="168"/>
      <c r="H43" s="4"/>
      <c r="I43" s="4"/>
      <c r="J43" s="4"/>
      <c r="K43" s="4"/>
    </row>
    <row r="44" spans="1:11" ht="33.75" customHeight="1">
      <c r="A44" s="262"/>
      <c r="B44" s="308"/>
      <c r="C44" s="224" t="str">
        <f>IF($B44&lt;&gt;"",INDEX(CIDs!I:I,MATCH(' SUPRIMENTO CASHS'!B44,CIDs!L:L,0)),"")</f>
        <v/>
      </c>
      <c r="D44" s="224" t="str">
        <f>IF($B44&lt;&gt;"",INDEX(CIDs!J:J,MATCH(' SUPRIMENTO CASHS'!B44,CIDs!L:L,0)),"")</f>
        <v/>
      </c>
      <c r="E44" s="294" t="str">
        <f>IF($B44&lt;&gt;"",INDEX(CIDs!K:K,MATCH(' SUPRIMENTO CASHS'!B44,CIDs!L:L,0)),"")</f>
        <v/>
      </c>
      <c r="F44" s="299"/>
      <c r="G44" s="168"/>
      <c r="H44" s="4"/>
      <c r="I44" s="4"/>
      <c r="J44" s="4"/>
      <c r="K44" s="4"/>
    </row>
    <row r="45" spans="1:11" ht="33.75" customHeight="1">
      <c r="A45" s="262"/>
      <c r="B45" s="308"/>
      <c r="C45" s="224" t="str">
        <f>IF($B45&lt;&gt;"",INDEX(CIDs!I:I,MATCH(' SUPRIMENTO CASHS'!B45,CIDs!L:L,0)),"")</f>
        <v/>
      </c>
      <c r="D45" s="224" t="str">
        <f>IF($B45&lt;&gt;"",INDEX(CIDs!J:J,MATCH(' SUPRIMENTO CASHS'!B45,CIDs!L:L,0)),"")</f>
        <v/>
      </c>
      <c r="E45" s="294" t="str">
        <f>IF($B45&lt;&gt;"",INDEX(CIDs!K:K,MATCH(' SUPRIMENTO CASHS'!B45,CIDs!L:L,0)),"")</f>
        <v/>
      </c>
      <c r="F45" s="299"/>
      <c r="G45" s="168"/>
      <c r="H45" s="4"/>
      <c r="I45" s="4"/>
      <c r="J45" s="4"/>
      <c r="K45" s="4"/>
    </row>
    <row r="46" spans="1:11" ht="33.75" customHeight="1">
      <c r="A46" s="262"/>
      <c r="B46" s="308"/>
      <c r="C46" s="224" t="str">
        <f>IF($B46&lt;&gt;"",INDEX(CIDs!I:I,MATCH(' SUPRIMENTO CASHS'!B46,CIDs!L:L,0)),"")</f>
        <v/>
      </c>
      <c r="D46" s="224" t="str">
        <f>IF($B46&lt;&gt;"",INDEX(CIDs!J:J,MATCH(' SUPRIMENTO CASHS'!B46,CIDs!L:L,0)),"")</f>
        <v/>
      </c>
      <c r="E46" s="294" t="str">
        <f>IF($B46&lt;&gt;"",INDEX(CIDs!K:K,MATCH(' SUPRIMENTO CASHS'!B46,CIDs!L:L,0)),"")</f>
        <v/>
      </c>
      <c r="F46" s="299"/>
      <c r="G46" s="168"/>
      <c r="H46" s="4"/>
      <c r="I46" s="4"/>
      <c r="J46" s="4"/>
      <c r="K46" s="4"/>
    </row>
    <row r="47" spans="1:11" ht="33.75" customHeight="1">
      <c r="A47" s="262"/>
      <c r="B47" s="308"/>
      <c r="C47" s="224" t="str">
        <f>IF($B47&lt;&gt;"",INDEX(CIDs!I:I,MATCH(' SUPRIMENTO CASHS'!B47,CIDs!L:L,0)),"")</f>
        <v/>
      </c>
      <c r="D47" s="224" t="str">
        <f>IF($B47&lt;&gt;"",INDEX(CIDs!J:J,MATCH(' SUPRIMENTO CASHS'!B47,CIDs!L:L,0)),"")</f>
        <v/>
      </c>
      <c r="E47" s="294" t="str">
        <f>IF($B47&lt;&gt;"",INDEX(CIDs!K:K,MATCH(' SUPRIMENTO CASHS'!B47,CIDs!L:L,0)),"")</f>
        <v/>
      </c>
      <c r="F47" s="299"/>
      <c r="G47" s="168"/>
      <c r="H47" s="4"/>
      <c r="I47" s="4"/>
      <c r="J47" s="4"/>
      <c r="K47" s="4"/>
    </row>
    <row r="48" spans="1:11" ht="33.75" customHeight="1">
      <c r="A48" s="262"/>
      <c r="B48" s="308"/>
      <c r="C48" s="224" t="str">
        <f>IF($B48&lt;&gt;"",INDEX(CIDs!I:I,MATCH(' SUPRIMENTO CASHS'!B48,CIDs!L:L,0)),"")</f>
        <v/>
      </c>
      <c r="D48" s="224" t="str">
        <f>IF($B48&lt;&gt;"",INDEX(CIDs!J:J,MATCH(' SUPRIMENTO CASHS'!B48,CIDs!L:L,0)),"")</f>
        <v/>
      </c>
      <c r="E48" s="294" t="str">
        <f>IF($B48&lt;&gt;"",INDEX(CIDs!K:K,MATCH(' SUPRIMENTO CASHS'!B48,CIDs!L:L,0)),"")</f>
        <v/>
      </c>
      <c r="F48" s="299"/>
      <c r="G48" s="168"/>
      <c r="H48" s="4"/>
      <c r="I48" s="4"/>
      <c r="J48" s="4"/>
      <c r="K48" s="4"/>
    </row>
    <row r="49" spans="1:13" ht="33.75" customHeight="1">
      <c r="A49" s="262"/>
      <c r="B49" s="308"/>
      <c r="C49" s="224" t="str">
        <f>IF($B49&lt;&gt;"",INDEX(CIDs!I:I,MATCH(' SUPRIMENTO CASHS'!B49,CIDs!L:L,0)),"")</f>
        <v/>
      </c>
      <c r="D49" s="224" t="str">
        <f>IF($B49&lt;&gt;"",INDEX(CIDs!J:J,MATCH(' SUPRIMENTO CASHS'!B49,CIDs!L:L,0)),"")</f>
        <v/>
      </c>
      <c r="E49" s="294" t="str">
        <f>IF($B49&lt;&gt;"",INDEX(CIDs!K:K,MATCH(' SUPRIMENTO CASHS'!B49,CIDs!L:L,0)),"")</f>
        <v/>
      </c>
      <c r="F49" s="299"/>
      <c r="G49" s="168"/>
      <c r="H49" s="4"/>
      <c r="I49" s="4"/>
      <c r="J49" s="4"/>
      <c r="K49" s="4"/>
    </row>
    <row r="50" spans="1:13" ht="33.75" customHeight="1">
      <c r="A50" s="262"/>
      <c r="B50" s="308"/>
      <c r="C50" s="224" t="str">
        <f>IF($B50&lt;&gt;"",INDEX(CIDs!I:I,MATCH(' SUPRIMENTO CASHS'!B50,CIDs!L:L,0)),"")</f>
        <v/>
      </c>
      <c r="D50" s="224" t="str">
        <f>IF($B50&lt;&gt;"",INDEX(CIDs!J:J,MATCH(' SUPRIMENTO CASHS'!B50,CIDs!L:L,0)),"")</f>
        <v/>
      </c>
      <c r="E50" s="294" t="str">
        <f>IF($B50&lt;&gt;"",INDEX(CIDs!K:K,MATCH(' SUPRIMENTO CASHS'!B50,CIDs!L:L,0)),"")</f>
        <v/>
      </c>
      <c r="F50" s="299"/>
      <c r="G50" s="168"/>
      <c r="H50" s="4"/>
      <c r="I50" s="4"/>
      <c r="J50" s="4"/>
      <c r="K50" s="4"/>
    </row>
    <row r="51" spans="1:13" ht="33.75" customHeight="1">
      <c r="A51" s="262"/>
      <c r="B51" s="308"/>
      <c r="C51" s="224" t="str">
        <f>IF($B51&lt;&gt;"",INDEX(CIDs!I:I,MATCH(' SUPRIMENTO CASHS'!B51,CIDs!L:L,0)),"")</f>
        <v/>
      </c>
      <c r="D51" s="224" t="str">
        <f>IF($B51&lt;&gt;"",INDEX(CIDs!J:J,MATCH(' SUPRIMENTO CASHS'!B51,CIDs!L:L,0)),"")</f>
        <v/>
      </c>
      <c r="E51" s="294" t="str">
        <f>IF($B51&lt;&gt;"",INDEX(CIDs!K:K,MATCH(' SUPRIMENTO CASHS'!B51,CIDs!L:L,0)),"")</f>
        <v/>
      </c>
      <c r="F51" s="299"/>
      <c r="G51" s="168"/>
      <c r="H51" s="4"/>
      <c r="I51" s="4"/>
      <c r="J51" s="4"/>
      <c r="K51" s="4"/>
    </row>
    <row r="52" spans="1:13" ht="33.75" customHeight="1">
      <c r="A52" s="262"/>
      <c r="B52" s="308"/>
      <c r="C52" s="224" t="str">
        <f>IF($B52&lt;&gt;"",INDEX(CIDs!I:I,MATCH(' SUPRIMENTO CASHS'!B52,CIDs!L:L,0)),"")</f>
        <v/>
      </c>
      <c r="D52" s="224" t="str">
        <f>IF($B52&lt;&gt;"",INDEX(CIDs!J:J,MATCH(' SUPRIMENTO CASHS'!B52,CIDs!L:L,0)),"")</f>
        <v/>
      </c>
      <c r="E52" s="294" t="str">
        <f>IF($B52&lt;&gt;"",INDEX(CIDs!K:K,MATCH(' SUPRIMENTO CASHS'!B52,CIDs!L:L,0)),"")</f>
        <v/>
      </c>
      <c r="F52" s="299"/>
      <c r="G52" s="168"/>
      <c r="H52" s="4"/>
      <c r="I52" s="4"/>
      <c r="J52" s="4"/>
      <c r="K52" s="4"/>
    </row>
    <row r="53" spans="1:13" ht="33.75" customHeight="1">
      <c r="A53" s="262"/>
      <c r="B53" s="308"/>
      <c r="C53" s="224" t="str">
        <f>IF($B53&lt;&gt;"",INDEX(CIDs!I:I,MATCH(' SUPRIMENTO CASHS'!B53,CIDs!L:L,0)),"")</f>
        <v/>
      </c>
      <c r="D53" s="224" t="str">
        <f>IF($B53&lt;&gt;"",INDEX(CIDs!J:J,MATCH(' SUPRIMENTO CASHS'!B53,CIDs!L:L,0)),"")</f>
        <v/>
      </c>
      <c r="E53" s="294" t="str">
        <f>IF($B53&lt;&gt;"",INDEX(CIDs!K:K,MATCH(' SUPRIMENTO CASHS'!B53,CIDs!L:L,0)),"")</f>
        <v/>
      </c>
      <c r="F53" s="299"/>
      <c r="G53" s="168"/>
      <c r="H53" s="4"/>
      <c r="I53" s="4"/>
      <c r="J53" s="4"/>
      <c r="K53" s="4"/>
    </row>
    <row r="54" spans="1:13" ht="33.75" customHeight="1">
      <c r="A54" s="262"/>
      <c r="B54" s="308"/>
      <c r="C54" s="224" t="str">
        <f>IF($B54&lt;&gt;"",INDEX(CIDs!I:I,MATCH(' SUPRIMENTO CASHS'!B54,CIDs!L:L,0)),"")</f>
        <v/>
      </c>
      <c r="D54" s="224" t="str">
        <f>IF($B54&lt;&gt;"",INDEX(CIDs!J:J,MATCH(' SUPRIMENTO CASHS'!B54,CIDs!L:L,0)),"")</f>
        <v/>
      </c>
      <c r="E54" s="294" t="str">
        <f>IF($B54&lt;&gt;"",INDEX(CIDs!K:K,MATCH(' SUPRIMENTO CASHS'!B54,CIDs!L:L,0)),"")</f>
        <v/>
      </c>
      <c r="F54" s="299"/>
      <c r="G54" s="168"/>
      <c r="H54" s="4"/>
      <c r="I54" s="4"/>
      <c r="J54" s="4"/>
      <c r="K54" s="4"/>
    </row>
    <row r="55" spans="1:13" ht="33.75" customHeight="1">
      <c r="A55" s="262"/>
      <c r="B55" s="308"/>
      <c r="C55" s="224" t="str">
        <f>IF($B55&lt;&gt;"",INDEX(CIDs!I:I,MATCH(' SUPRIMENTO CASHS'!B55,CIDs!L:L,0)),"")</f>
        <v/>
      </c>
      <c r="D55" s="224" t="str">
        <f>IF($B55&lt;&gt;"",INDEX(CIDs!J:J,MATCH(' SUPRIMENTO CASHS'!B55,CIDs!L:L,0)),"")</f>
        <v/>
      </c>
      <c r="E55" s="294" t="str">
        <f>IF($B55&lt;&gt;"",INDEX(CIDs!K:K,MATCH(' SUPRIMENTO CASHS'!B55,CIDs!L:L,0)),"")</f>
        <v/>
      </c>
      <c r="F55" s="299"/>
      <c r="G55" s="168"/>
      <c r="H55" s="4"/>
      <c r="I55" s="4"/>
      <c r="J55" s="4"/>
      <c r="K55" s="4"/>
    </row>
    <row r="56" spans="1:13" ht="33.75" customHeight="1">
      <c r="A56" s="262"/>
      <c r="B56" s="308"/>
      <c r="C56" s="224" t="str">
        <f>IF($B56&lt;&gt;"",INDEX(CIDs!I:I,MATCH(' SUPRIMENTO CASHS'!B56,CIDs!L:L,0)),"")</f>
        <v/>
      </c>
      <c r="D56" s="224" t="str">
        <f>IF($B56&lt;&gt;"",INDEX(CIDs!J:J,MATCH(' SUPRIMENTO CASHS'!B56,CIDs!L:L,0)),"")</f>
        <v/>
      </c>
      <c r="E56" s="294" t="str">
        <f>IF($B56&lt;&gt;"",INDEX(CIDs!K:K,MATCH(' SUPRIMENTO CASHS'!B56,CIDs!L:L,0)),"")</f>
        <v/>
      </c>
      <c r="F56" s="299"/>
      <c r="G56" s="168"/>
      <c r="H56" s="4"/>
      <c r="I56" s="4"/>
      <c r="J56" s="4"/>
      <c r="K56" s="4"/>
    </row>
    <row r="57" spans="1:13" ht="33.75" customHeight="1">
      <c r="A57" s="262"/>
      <c r="B57" s="308"/>
      <c r="C57" s="224" t="str">
        <f>IF($B57&lt;&gt;"",INDEX(CIDs!I:I,MATCH(' SUPRIMENTO CASHS'!B57,CIDs!L:L,0)),"")</f>
        <v/>
      </c>
      <c r="D57" s="224" t="str">
        <f>IF($B57&lt;&gt;"",INDEX(CIDs!J:J,MATCH(' SUPRIMENTO CASHS'!B57,CIDs!L:L,0)),"")</f>
        <v/>
      </c>
      <c r="E57" s="294" t="str">
        <f>IF($B57&lt;&gt;"",INDEX(CIDs!K:K,MATCH(' SUPRIMENTO CASHS'!B57,CIDs!L:L,0)),"")</f>
        <v/>
      </c>
      <c r="F57" s="299"/>
      <c r="G57" s="168"/>
      <c r="H57" s="4"/>
      <c r="I57" s="4"/>
      <c r="J57" s="4"/>
      <c r="K57" s="4"/>
    </row>
    <row r="58" spans="1:13" ht="33.75" customHeight="1">
      <c r="A58" s="262"/>
      <c r="B58" s="308"/>
      <c r="C58" s="224" t="str">
        <f>IF($B58&lt;&gt;"",INDEX(CIDs!I:I,MATCH(' SUPRIMENTO CASHS'!B58,CIDs!L:L,0)),"")</f>
        <v/>
      </c>
      <c r="D58" s="224" t="str">
        <f>IF($B58&lt;&gt;"",INDEX(CIDs!J:J,MATCH(' SUPRIMENTO CASHS'!B58,CIDs!L:L,0)),"")</f>
        <v/>
      </c>
      <c r="E58" s="294" t="str">
        <f>IF($B58&lt;&gt;"",INDEX(CIDs!K:K,MATCH(' SUPRIMENTO CASHS'!B58,CIDs!L:L,0)),"")</f>
        <v/>
      </c>
      <c r="F58" s="299"/>
      <c r="G58" s="168"/>
      <c r="H58" s="4"/>
      <c r="I58" s="4"/>
      <c r="J58" s="4"/>
      <c r="K58" s="4"/>
    </row>
    <row r="59" spans="1:13" ht="33.75" customHeight="1">
      <c r="A59" s="262"/>
      <c r="B59" s="308"/>
      <c r="C59" s="224" t="str">
        <f>IF($B59&lt;&gt;"",INDEX(CIDs!I:I,MATCH(' SUPRIMENTO CASHS'!B59,CIDs!L:L,0)),"")</f>
        <v/>
      </c>
      <c r="D59" s="224" t="str">
        <f>IF($B59&lt;&gt;"",INDEX(CIDs!J:J,MATCH(' SUPRIMENTO CASHS'!B59,CIDs!L:L,0)),"")</f>
        <v/>
      </c>
      <c r="E59" s="294" t="str">
        <f>IF($B59&lt;&gt;"",INDEX(CIDs!K:K,MATCH(' SUPRIMENTO CASHS'!B59,CIDs!L:L,0)),"")</f>
        <v/>
      </c>
      <c r="F59" s="299"/>
      <c r="G59" s="168"/>
      <c r="H59" s="4"/>
      <c r="I59" s="4"/>
      <c r="J59" s="4"/>
      <c r="K59" s="4"/>
    </row>
    <row r="60" spans="1:13" ht="33.75" customHeight="1">
      <c r="A60" s="262"/>
      <c r="B60" s="308"/>
      <c r="C60" s="224" t="str">
        <f>IF($B60&lt;&gt;"",INDEX(CIDs!I:I,MATCH(' SUPRIMENTO CASHS'!B60,CIDs!L:L,0)),"")</f>
        <v/>
      </c>
      <c r="D60" s="224" t="str">
        <f>IF($B60&lt;&gt;"",INDEX(CIDs!J:J,MATCH(' SUPRIMENTO CASHS'!B60,CIDs!L:L,0)),"")</f>
        <v/>
      </c>
      <c r="E60" s="294" t="str">
        <f>IF($B60&lt;&gt;"",INDEX(CIDs!K:K,MATCH(' SUPRIMENTO CASHS'!B60,CIDs!L:L,0)),"")</f>
        <v/>
      </c>
      <c r="F60" s="299"/>
      <c r="G60" s="168"/>
      <c r="H60" s="4"/>
      <c r="I60" s="4"/>
      <c r="J60" s="4"/>
      <c r="K60" s="4"/>
    </row>
    <row r="61" spans="1:13" ht="31.5" customHeight="1" thickBot="1">
      <c r="A61" s="717" t="s">
        <v>366</v>
      </c>
      <c r="B61" s="717"/>
      <c r="C61" s="717"/>
      <c r="D61" s="717"/>
      <c r="E61" s="718"/>
      <c r="F61" s="293">
        <f>SUM(F6:F60)</f>
        <v>0</v>
      </c>
      <c r="G61" s="168"/>
      <c r="H61" s="4"/>
      <c r="I61" s="4"/>
      <c r="J61" s="4"/>
      <c r="K61" s="4"/>
      <c r="L61" s="4"/>
    </row>
    <row r="62" spans="1:13" ht="31.5" customHeight="1">
      <c r="A62" s="153"/>
      <c r="B62" s="167"/>
      <c r="C62" s="6"/>
      <c r="D62" s="5"/>
      <c r="E62" s="14"/>
      <c r="F62" s="14"/>
      <c r="G62" s="4"/>
      <c r="H62" s="4"/>
      <c r="I62" s="168"/>
      <c r="J62" s="4"/>
      <c r="K62" s="4"/>
      <c r="L62" s="4"/>
      <c r="M62" s="4"/>
    </row>
    <row r="63" spans="1:13" ht="20.25">
      <c r="A63" s="47"/>
      <c r="B63" s="47"/>
      <c r="E63" s="15"/>
      <c r="F63" s="15"/>
      <c r="G63" s="4"/>
      <c r="H63" s="4"/>
      <c r="I63" s="168"/>
      <c r="J63" s="4"/>
      <c r="K63" s="4"/>
      <c r="L63" s="4"/>
      <c r="M63" s="4"/>
    </row>
    <row r="64" spans="1:13" ht="20.25">
      <c r="A64" s="47"/>
      <c r="B64" s="47"/>
      <c r="E64" s="15"/>
      <c r="F64" s="15"/>
      <c r="G64" s="4"/>
      <c r="H64" s="4"/>
      <c r="I64" s="168"/>
      <c r="J64" s="4"/>
      <c r="K64" s="4"/>
      <c r="L64" s="4"/>
      <c r="M64" s="4"/>
    </row>
    <row r="65" spans="1:13" ht="20.25">
      <c r="A65" s="47"/>
      <c r="B65" s="47"/>
      <c r="E65" s="15"/>
      <c r="F65" s="15"/>
      <c r="G65" s="4"/>
      <c r="H65" s="4"/>
      <c r="I65" s="168"/>
      <c r="J65" s="4"/>
      <c r="K65" s="4"/>
      <c r="L65" s="4"/>
      <c r="M65" s="4"/>
    </row>
    <row r="66" spans="1:13">
      <c r="A66" s="44"/>
      <c r="B66" s="44"/>
      <c r="E66" s="15"/>
      <c r="F66" s="15"/>
      <c r="G66" s="4"/>
      <c r="H66" s="4"/>
      <c r="I66" s="168"/>
      <c r="J66" s="4"/>
      <c r="K66" s="4"/>
      <c r="L66" s="4"/>
      <c r="M66" s="4"/>
    </row>
    <row r="67" spans="1:13">
      <c r="E67" s="15"/>
      <c r="F67" s="15"/>
      <c r="G67" s="4"/>
      <c r="H67" s="4"/>
      <c r="I67" s="168"/>
      <c r="J67" s="4"/>
      <c r="K67" s="4"/>
      <c r="L67" s="4"/>
      <c r="M67" s="4"/>
    </row>
    <row r="68" spans="1:13">
      <c r="E68" s="15"/>
      <c r="F68" s="15"/>
      <c r="G68" s="4"/>
      <c r="H68" s="4"/>
      <c r="I68" s="168"/>
      <c r="J68" s="4"/>
      <c r="K68" s="4"/>
      <c r="L68" s="4"/>
      <c r="M68" s="4"/>
    </row>
    <row r="69" spans="1:13">
      <c r="E69" s="15"/>
      <c r="F69" s="15"/>
      <c r="G69" s="4"/>
      <c r="H69" s="4"/>
      <c r="I69" s="168"/>
      <c r="J69" s="4"/>
      <c r="K69" s="4"/>
      <c r="L69" s="4"/>
      <c r="M69" s="4"/>
    </row>
    <row r="70" spans="1:13">
      <c r="E70" s="15"/>
      <c r="F70" s="15"/>
      <c r="G70" s="4"/>
      <c r="H70" s="4"/>
      <c r="I70" s="168"/>
      <c r="J70" s="4"/>
      <c r="K70" s="4"/>
      <c r="L70" s="4"/>
      <c r="M70" s="4"/>
    </row>
    <row r="71" spans="1:13">
      <c r="E71" s="15"/>
      <c r="F71" s="15"/>
      <c r="G71" s="4"/>
      <c r="H71" s="4"/>
      <c r="I71" s="168"/>
      <c r="J71" s="4"/>
      <c r="K71" s="4"/>
      <c r="L71" s="4"/>
      <c r="M71" s="4"/>
    </row>
    <row r="72" spans="1:13">
      <c r="E72" s="15"/>
      <c r="F72" s="15"/>
      <c r="G72" s="4"/>
      <c r="H72" s="4"/>
      <c r="I72" s="168"/>
      <c r="J72" s="4"/>
      <c r="K72" s="4"/>
      <c r="L72" s="4"/>
      <c r="M72" s="4"/>
    </row>
  </sheetData>
  <sheetProtection sheet="1" objects="1" scenarios="1" formatColumns="0" formatRows="0" insertColumns="0" insertRows="0" deleteColumns="0" deleteRows="0"/>
  <mergeCells count="2">
    <mergeCell ref="A1:H4"/>
    <mergeCell ref="A61:E61"/>
  </mergeCells>
  <phoneticPr fontId="0" type="noConversion"/>
  <pageMargins left="2.2440944881889764" right="0.15748031496062992" top="0.19685039370078741" bottom="0.19685039370078741" header="1.1417322834645669" footer="0.11811023622047245"/>
  <pageSetup paperSize="9" scale="28" firstPageNumber="0" orientation="landscape" r:id="rId1"/>
  <headerFooter alignWithMargins="0"/>
  <colBreaks count="1" manualBreakCount="1">
    <brk id="8" max="2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CG101"/>
  <sheetViews>
    <sheetView zoomScale="60" zoomScaleNormal="60" zoomScaleSheetLayoutView="55" workbookViewId="0">
      <selection activeCell="G4" sqref="G4:I10"/>
    </sheetView>
  </sheetViews>
  <sheetFormatPr defaultRowHeight="12.75" zeroHeight="1"/>
  <cols>
    <col min="1" max="1" width="23.85546875" style="17" customWidth="1"/>
    <col min="2" max="2" width="23.85546875" style="17" bestFit="1" customWidth="1"/>
    <col min="3" max="3" width="31.5703125" style="18" bestFit="1" customWidth="1"/>
    <col min="4" max="4" width="22.42578125" style="19" bestFit="1" customWidth="1"/>
    <col min="5" max="5" width="28.28515625" style="21" customWidth="1"/>
    <col min="6" max="6" width="89" style="17" customWidth="1"/>
    <col min="7" max="7" width="32.42578125" style="17" customWidth="1"/>
    <col min="8" max="8" width="30.7109375" style="17" customWidth="1"/>
    <col min="9" max="9" width="37.28515625" style="17" customWidth="1"/>
    <col min="10" max="10" width="32.7109375" style="17" customWidth="1"/>
    <col min="11" max="11" width="22.7109375" style="20" customWidth="1"/>
    <col min="12" max="12" width="9.140625" style="17"/>
    <col min="13" max="13" width="24.5703125" style="17" bestFit="1" customWidth="1"/>
    <col min="14" max="14" width="36.42578125" style="17" bestFit="1" customWidth="1"/>
    <col min="15" max="15" width="59.5703125" style="17" bestFit="1" customWidth="1"/>
    <col min="16" max="18" width="9.140625" style="17"/>
    <col min="19" max="19" width="19.7109375" style="17" customWidth="1"/>
    <col min="20" max="16384" width="9.140625" style="17"/>
  </cols>
  <sheetData>
    <row r="1" spans="1:85" s="209" customFormat="1" ht="141.75" customHeight="1" thickBot="1">
      <c r="A1" s="723" t="s">
        <v>364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210"/>
    </row>
    <row r="2" spans="1:85" s="50" customFormat="1" ht="56.25" customHeight="1">
      <c r="A2" s="171" t="s">
        <v>44</v>
      </c>
      <c r="B2" s="171" t="s">
        <v>269</v>
      </c>
      <c r="C2" s="171" t="s">
        <v>353</v>
      </c>
      <c r="D2" s="171" t="s">
        <v>352</v>
      </c>
      <c r="E2" s="171" t="s">
        <v>10</v>
      </c>
      <c r="F2" s="171" t="s">
        <v>68</v>
      </c>
      <c r="G2" s="171" t="s">
        <v>45</v>
      </c>
      <c r="H2" s="171" t="s">
        <v>78</v>
      </c>
      <c r="I2" s="171" t="s">
        <v>55</v>
      </c>
      <c r="J2" s="171" t="s">
        <v>77</v>
      </c>
      <c r="K2" s="171" t="s">
        <v>56</v>
      </c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</row>
    <row r="3" spans="1:85" ht="32.25" customHeight="1">
      <c r="A3" s="262"/>
      <c r="B3" s="308"/>
      <c r="C3" s="304" t="str">
        <f>IF('RECOLHIMENTO CASH''s'!B3&lt;&gt;"",INDEX(CIDs!I:I,MATCH('RECOLHIMENTO CASH''s'!B3,CIDs!L:L,0)),"")</f>
        <v/>
      </c>
      <c r="D3" s="276" t="str">
        <f>IF(B3&lt;&gt;"",INDEX(CIDs!J:J,MATCH('RECOLHIMENTO CASH''s'!B3,CIDs!L:L,0)),"")</f>
        <v/>
      </c>
      <c r="E3" s="275"/>
      <c r="F3" s="264" t="str">
        <f>IF(B3&lt;&gt;"",INDEX(CIDs!K:K,MATCH('RECOLHIMENTO CASH''s'!B3,CIDs!L:L,0)),"")</f>
        <v/>
      </c>
      <c r="G3" s="290"/>
      <c r="H3" s="290"/>
      <c r="I3" s="290"/>
      <c r="J3" s="290">
        <f>SUM(H3:I3)</f>
        <v>0</v>
      </c>
      <c r="K3" s="290">
        <f t="shared" ref="K3:K40" si="0">J3-G3</f>
        <v>0</v>
      </c>
      <c r="L3" s="222"/>
      <c r="M3" s="142"/>
      <c r="N3" s="142"/>
      <c r="O3" s="142"/>
    </row>
    <row r="4" spans="1:85" ht="32.25" customHeight="1">
      <c r="A4" s="262"/>
      <c r="B4" s="263"/>
      <c r="C4" s="304" t="str">
        <f>IF('RECOLHIMENTO CASH''s'!B4&lt;&gt;"",INDEX(CIDs!I:I,MATCH('RECOLHIMENTO CASH''s'!B4,CIDs!L:L,0)),"")</f>
        <v/>
      </c>
      <c r="D4" s="276" t="str">
        <f>IF(B4&lt;&gt;"",INDEX(CIDs!J:J,MATCH('RECOLHIMENTO CASH''s'!B4,CIDs!L:L,0)),"")</f>
        <v/>
      </c>
      <c r="E4" s="275"/>
      <c r="F4" s="264" t="str">
        <f>IF(B4&lt;&gt;"",INDEX(CIDs!K:K,MATCH('RECOLHIMENTO CASH''s'!B4,CIDs!L:L,0)),"")</f>
        <v/>
      </c>
      <c r="G4" s="290"/>
      <c r="H4" s="290"/>
      <c r="I4" s="290"/>
      <c r="J4" s="290">
        <f t="shared" ref="J4:J50" si="1">SUM(H4:I4)</f>
        <v>0</v>
      </c>
      <c r="K4" s="290">
        <f t="shared" si="0"/>
        <v>0</v>
      </c>
      <c r="L4" s="222"/>
      <c r="M4" s="142"/>
      <c r="N4" s="142"/>
      <c r="O4" s="142"/>
    </row>
    <row r="5" spans="1:85" ht="32.25" customHeight="1">
      <c r="A5" s="262"/>
      <c r="B5" s="263"/>
      <c r="C5" s="304" t="str">
        <f>IF('RECOLHIMENTO CASH''s'!B5&lt;&gt;"",INDEX(CIDs!I:I,MATCH('RECOLHIMENTO CASH''s'!B5,CIDs!L:L,0)),"")</f>
        <v/>
      </c>
      <c r="D5" s="276" t="str">
        <f>IF(B5&lt;&gt;"",INDEX(CIDs!J:J,MATCH('RECOLHIMENTO CASH''s'!B5,CIDs!L:L,0)),"")</f>
        <v/>
      </c>
      <c r="E5" s="275"/>
      <c r="F5" s="264" t="str">
        <f>IF(B5&lt;&gt;"",INDEX(CIDs!K:K,MATCH('RECOLHIMENTO CASH''s'!B5,CIDs!L:L,0)),"")</f>
        <v/>
      </c>
      <c r="G5" s="290"/>
      <c r="H5" s="290"/>
      <c r="I5" s="290"/>
      <c r="J5" s="290">
        <f t="shared" si="1"/>
        <v>0</v>
      </c>
      <c r="K5" s="290">
        <f t="shared" si="0"/>
        <v>0</v>
      </c>
      <c r="L5" s="222"/>
      <c r="M5" s="142"/>
      <c r="N5" s="142"/>
      <c r="O5" s="142"/>
    </row>
    <row r="6" spans="1:85" ht="32.25" customHeight="1">
      <c r="A6" s="262"/>
      <c r="B6" s="263"/>
      <c r="C6" s="304" t="str">
        <f>IF('RECOLHIMENTO CASH''s'!B6&lt;&gt;"",INDEX(CIDs!I:I,MATCH('RECOLHIMENTO CASH''s'!B6,CIDs!L:L,0)),"")</f>
        <v/>
      </c>
      <c r="D6" s="276" t="str">
        <f>IF(B6&lt;&gt;"",INDEX(CIDs!J:J,MATCH('RECOLHIMENTO CASH''s'!B6,CIDs!L:L,0)),"")</f>
        <v/>
      </c>
      <c r="E6" s="275"/>
      <c r="F6" s="264" t="str">
        <f>IF(B6&lt;&gt;"",INDEX(CIDs!K:K,MATCH('RECOLHIMENTO CASH''s'!B6,CIDs!L:L,0)),"")</f>
        <v/>
      </c>
      <c r="G6" s="290"/>
      <c r="H6" s="290"/>
      <c r="I6" s="290"/>
      <c r="J6" s="290">
        <f t="shared" si="1"/>
        <v>0</v>
      </c>
      <c r="K6" s="290">
        <f t="shared" si="0"/>
        <v>0</v>
      </c>
      <c r="L6" s="222"/>
      <c r="M6" s="142"/>
      <c r="N6" s="142"/>
      <c r="O6" s="142"/>
    </row>
    <row r="7" spans="1:85" ht="32.25" customHeight="1">
      <c r="A7" s="262"/>
      <c r="B7" s="263"/>
      <c r="C7" s="304" t="str">
        <f>IF('RECOLHIMENTO CASH''s'!B7&lt;&gt;"",INDEX(CIDs!I:I,MATCH('RECOLHIMENTO CASH''s'!B7,CIDs!L:L,0)),"")</f>
        <v/>
      </c>
      <c r="D7" s="276" t="str">
        <f>IF(B7&lt;&gt;"",INDEX(CIDs!J:J,MATCH('RECOLHIMENTO CASH''s'!B7,CIDs!L:L,0)),"")</f>
        <v/>
      </c>
      <c r="E7" s="275"/>
      <c r="F7" s="264" t="str">
        <f>IF(B7&lt;&gt;"",INDEX(CIDs!K:K,MATCH('RECOLHIMENTO CASH''s'!B7,CIDs!L:L,0)),"")</f>
        <v/>
      </c>
      <c r="G7" s="290"/>
      <c r="H7" s="290"/>
      <c r="I7" s="290"/>
      <c r="J7" s="290">
        <f t="shared" si="1"/>
        <v>0</v>
      </c>
      <c r="K7" s="290">
        <f t="shared" si="0"/>
        <v>0</v>
      </c>
      <c r="L7" s="222"/>
      <c r="M7" s="142"/>
      <c r="N7" s="142"/>
      <c r="O7" s="142"/>
    </row>
    <row r="8" spans="1:85" ht="32.25" customHeight="1">
      <c r="A8" s="262"/>
      <c r="B8" s="263"/>
      <c r="C8" s="304" t="str">
        <f>IF('RECOLHIMENTO CASH''s'!B8&lt;&gt;"",INDEX(CIDs!I:I,MATCH('RECOLHIMENTO CASH''s'!B8,CIDs!L:L,0)),"")</f>
        <v/>
      </c>
      <c r="D8" s="276" t="str">
        <f>IF(B8&lt;&gt;"",INDEX(CIDs!J:J,MATCH('RECOLHIMENTO CASH''s'!B8,CIDs!L:L,0)),"")</f>
        <v/>
      </c>
      <c r="E8" s="275"/>
      <c r="F8" s="264" t="str">
        <f>IF(B8&lt;&gt;"",INDEX(CIDs!K:K,MATCH('RECOLHIMENTO CASH''s'!B8,CIDs!L:L,0)),"")</f>
        <v/>
      </c>
      <c r="G8" s="290"/>
      <c r="H8" s="290"/>
      <c r="I8" s="290"/>
      <c r="J8" s="290">
        <f t="shared" si="1"/>
        <v>0</v>
      </c>
      <c r="K8" s="290">
        <f t="shared" si="0"/>
        <v>0</v>
      </c>
      <c r="L8" s="222"/>
      <c r="M8" s="142"/>
      <c r="N8" s="142"/>
      <c r="O8" s="142"/>
    </row>
    <row r="9" spans="1:85" ht="32.25" customHeight="1">
      <c r="A9" s="262"/>
      <c r="B9" s="263"/>
      <c r="C9" s="304" t="str">
        <f>IF('RECOLHIMENTO CASH''s'!B9&lt;&gt;"",INDEX(CIDs!I:I,MATCH('RECOLHIMENTO CASH''s'!B9,CIDs!L:L,0)),"")</f>
        <v/>
      </c>
      <c r="D9" s="276" t="str">
        <f>IF(B9&lt;&gt;"",INDEX(CIDs!J:J,MATCH('RECOLHIMENTO CASH''s'!B9,CIDs!L:L,0)),"")</f>
        <v/>
      </c>
      <c r="E9" s="275"/>
      <c r="F9" s="264" t="str">
        <f>IF(B9&lt;&gt;"",INDEX(CIDs!K:K,MATCH('RECOLHIMENTO CASH''s'!B9,CIDs!L:L,0)),"")</f>
        <v/>
      </c>
      <c r="G9" s="290"/>
      <c r="H9" s="290"/>
      <c r="I9" s="290"/>
      <c r="J9" s="290">
        <f t="shared" si="1"/>
        <v>0</v>
      </c>
      <c r="K9" s="290">
        <f t="shared" si="0"/>
        <v>0</v>
      </c>
      <c r="L9" s="222"/>
      <c r="M9" s="142"/>
      <c r="N9" s="142"/>
      <c r="O9" s="142"/>
    </row>
    <row r="10" spans="1:85" ht="27.75" customHeight="1">
      <c r="A10" s="262"/>
      <c r="B10" s="308"/>
      <c r="C10" s="304" t="str">
        <f>IF('RECOLHIMENTO CASH''s'!B10&lt;&gt;"",INDEX(CIDs!I:I,MATCH('RECOLHIMENTO CASH''s'!B10,CIDs!L:L,0)),"")</f>
        <v/>
      </c>
      <c r="D10" s="276" t="str">
        <f>IF(B10&lt;&gt;"",INDEX(CIDs!J:J,MATCH('RECOLHIMENTO CASH''s'!B10,CIDs!L:L,0)),"")</f>
        <v/>
      </c>
      <c r="E10" s="275"/>
      <c r="F10" s="264" t="str">
        <f>IF(B10&lt;&gt;"",INDEX(CIDs!K:K,MATCH('RECOLHIMENTO CASH''s'!B10,CIDs!L:L,0)),"")</f>
        <v/>
      </c>
      <c r="G10" s="290"/>
      <c r="H10" s="290"/>
      <c r="I10" s="290"/>
      <c r="J10" s="290">
        <f t="shared" si="1"/>
        <v>0</v>
      </c>
      <c r="K10" s="290">
        <f t="shared" si="0"/>
        <v>0</v>
      </c>
      <c r="L10" s="222"/>
      <c r="M10" s="142"/>
      <c r="N10" s="142"/>
      <c r="O10" s="142"/>
    </row>
    <row r="11" spans="1:85" ht="32.25" customHeight="1">
      <c r="A11" s="262"/>
      <c r="B11" s="263"/>
      <c r="C11" s="304" t="str">
        <f>IF('RECOLHIMENTO CASH''s'!B11&lt;&gt;"",INDEX(CIDs!I:I,MATCH('RECOLHIMENTO CASH''s'!B11,CIDs!L:L,0)),"")</f>
        <v/>
      </c>
      <c r="D11" s="276" t="str">
        <f>IF(B11&lt;&gt;"",INDEX(CIDs!J:J,MATCH('RECOLHIMENTO CASH''s'!B11,CIDs!L:L,0)),"")</f>
        <v/>
      </c>
      <c r="E11" s="275"/>
      <c r="F11" s="264" t="str">
        <f>IF(B11&lt;&gt;"",INDEX(CIDs!K:K,MATCH('RECOLHIMENTO CASH''s'!B11,CIDs!L:L,0)),"")</f>
        <v/>
      </c>
      <c r="G11" s="290"/>
      <c r="H11" s="290"/>
      <c r="I11" s="290"/>
      <c r="J11" s="290">
        <f t="shared" si="1"/>
        <v>0</v>
      </c>
      <c r="K11" s="290">
        <f t="shared" si="0"/>
        <v>0</v>
      </c>
      <c r="L11" s="222"/>
      <c r="M11" s="142"/>
      <c r="N11" s="142"/>
      <c r="O11" s="142"/>
    </row>
    <row r="12" spans="1:85" ht="32.25" customHeight="1">
      <c r="A12" s="262"/>
      <c r="B12" s="263"/>
      <c r="C12" s="304" t="str">
        <f>IF('RECOLHIMENTO CASH''s'!B12&lt;&gt;"",INDEX(CIDs!I:I,MATCH('RECOLHIMENTO CASH''s'!B12,CIDs!L:L,0)),"")</f>
        <v/>
      </c>
      <c r="D12" s="276" t="str">
        <f>IF(B12&lt;&gt;"",INDEX(CIDs!J:J,MATCH('RECOLHIMENTO CASH''s'!B12,CIDs!L:L,0)),"")</f>
        <v/>
      </c>
      <c r="E12" s="275"/>
      <c r="F12" s="264" t="str">
        <f>IF(B12&lt;&gt;"",INDEX(CIDs!K:K,MATCH('RECOLHIMENTO CASH''s'!B12,CIDs!L:L,0)),"")</f>
        <v/>
      </c>
      <c r="G12" s="290"/>
      <c r="H12" s="290"/>
      <c r="I12" s="290"/>
      <c r="J12" s="290">
        <f t="shared" si="1"/>
        <v>0</v>
      </c>
      <c r="K12" s="290">
        <f t="shared" si="0"/>
        <v>0</v>
      </c>
      <c r="L12" s="222"/>
      <c r="M12" s="142"/>
      <c r="N12" s="142"/>
      <c r="O12" s="142"/>
    </row>
    <row r="13" spans="1:85" ht="30.75" customHeight="1">
      <c r="A13" s="262"/>
      <c r="B13" s="263"/>
      <c r="C13" s="304" t="str">
        <f>IF('RECOLHIMENTO CASH''s'!B13&lt;&gt;"",INDEX(CIDs!I:I,MATCH('RECOLHIMENTO CASH''s'!B13,CIDs!L:L,0)),"")</f>
        <v/>
      </c>
      <c r="D13" s="276" t="str">
        <f>IF(B13&lt;&gt;"",INDEX(CIDs!J:J,MATCH('RECOLHIMENTO CASH''s'!B13,CIDs!L:L,0)),"")</f>
        <v/>
      </c>
      <c r="E13" s="276"/>
      <c r="F13" s="264" t="str">
        <f>IF(B13&lt;&gt;"",INDEX(CIDs!K:K,MATCH('RECOLHIMENTO CASH''s'!B13,CIDs!L:L,0)),"")</f>
        <v/>
      </c>
      <c r="G13" s="290"/>
      <c r="H13" s="290"/>
      <c r="I13" s="290"/>
      <c r="J13" s="290">
        <f t="shared" si="1"/>
        <v>0</v>
      </c>
      <c r="K13" s="290">
        <f t="shared" si="0"/>
        <v>0</v>
      </c>
      <c r="L13" s="222"/>
      <c r="M13" s="142"/>
      <c r="N13" s="142"/>
      <c r="O13" s="142"/>
    </row>
    <row r="14" spans="1:85" ht="32.25" customHeight="1">
      <c r="A14" s="262"/>
      <c r="B14" s="263"/>
      <c r="C14" s="304" t="str">
        <f>IF('RECOLHIMENTO CASH''s'!B14&lt;&gt;"",INDEX(CIDs!I:I,MATCH('RECOLHIMENTO CASH''s'!B14,CIDs!L:L,0)),"")</f>
        <v/>
      </c>
      <c r="D14" s="276" t="str">
        <f>IF(B14&lt;&gt;"",INDEX(CIDs!J:J,MATCH('RECOLHIMENTO CASH''s'!B14,CIDs!L:L,0)),"")</f>
        <v/>
      </c>
      <c r="E14" s="593"/>
      <c r="F14" s="264" t="str">
        <f>IF(B14&lt;&gt;"",INDEX(CIDs!K:K,MATCH('RECOLHIMENTO CASH''s'!B14,CIDs!L:L,0)),"")</f>
        <v/>
      </c>
      <c r="G14" s="290"/>
      <c r="H14" s="290"/>
      <c r="I14" s="290"/>
      <c r="J14" s="290">
        <f t="shared" si="1"/>
        <v>0</v>
      </c>
      <c r="K14" s="290">
        <f t="shared" si="0"/>
        <v>0</v>
      </c>
      <c r="L14" s="222"/>
      <c r="M14" s="142"/>
      <c r="N14" s="142"/>
      <c r="O14" s="142"/>
    </row>
    <row r="15" spans="1:85" ht="32.25" customHeight="1">
      <c r="A15" s="262"/>
      <c r="B15" s="263"/>
      <c r="C15" s="304" t="str">
        <f>IF('RECOLHIMENTO CASH''s'!B15&lt;&gt;"",INDEX(CIDs!I:I,MATCH('RECOLHIMENTO CASH''s'!B15,CIDs!L:L,0)),"")</f>
        <v/>
      </c>
      <c r="D15" s="276" t="str">
        <f>IF(B15&lt;&gt;"",INDEX(CIDs!J:J,MATCH('RECOLHIMENTO CASH''s'!B15,CIDs!L:L,0)),"")</f>
        <v/>
      </c>
      <c r="E15" s="276"/>
      <c r="F15" s="264" t="str">
        <f>IF(B15&lt;&gt;"",INDEX(CIDs!K:K,MATCH('RECOLHIMENTO CASH''s'!B15,CIDs!L:L,0)),"")</f>
        <v/>
      </c>
      <c r="G15" s="290"/>
      <c r="H15" s="290"/>
      <c r="I15" s="290"/>
      <c r="J15" s="290">
        <f t="shared" si="1"/>
        <v>0</v>
      </c>
      <c r="K15" s="290">
        <f t="shared" si="0"/>
        <v>0</v>
      </c>
      <c r="L15" s="223"/>
      <c r="M15" s="142"/>
      <c r="N15" s="142"/>
      <c r="O15" s="142"/>
    </row>
    <row r="16" spans="1:85" ht="32.25" customHeight="1">
      <c r="A16" s="262"/>
      <c r="B16" s="263"/>
      <c r="C16" s="304" t="str">
        <f>IF('RECOLHIMENTO CASH''s'!B16&lt;&gt;"",INDEX(CIDs!I:I,MATCH('RECOLHIMENTO CASH''s'!B16,CIDs!L:L,0)),"")</f>
        <v/>
      </c>
      <c r="D16" s="276" t="str">
        <f>IF(B16&lt;&gt;"",INDEX(CIDs!J:J,MATCH('RECOLHIMENTO CASH''s'!B16,CIDs!L:L,0)),"")</f>
        <v/>
      </c>
      <c r="E16" s="276"/>
      <c r="F16" s="264" t="str">
        <f>IF(B16&lt;&gt;"",INDEX(CIDs!K:K,MATCH('RECOLHIMENTO CASH''s'!B16,CIDs!L:L,0)),"")</f>
        <v/>
      </c>
      <c r="G16" s="290"/>
      <c r="H16" s="290"/>
      <c r="I16" s="290"/>
      <c r="J16" s="290">
        <f t="shared" si="1"/>
        <v>0</v>
      </c>
      <c r="K16" s="290">
        <f t="shared" si="0"/>
        <v>0</v>
      </c>
      <c r="L16" s="223"/>
      <c r="M16" s="142"/>
      <c r="N16" s="142"/>
      <c r="O16" s="142"/>
    </row>
    <row r="17" spans="1:15" ht="32.25" customHeight="1">
      <c r="A17" s="262"/>
      <c r="B17" s="263"/>
      <c r="C17" s="304" t="str">
        <f>IF('RECOLHIMENTO CASH''s'!B17&lt;&gt;"",INDEX(CIDs!I:I,MATCH('RECOLHIMENTO CASH''s'!B17,CIDs!L:L,0)),"")</f>
        <v/>
      </c>
      <c r="D17" s="276" t="str">
        <f>IF(B17&lt;&gt;"",INDEX(CIDs!J:J,MATCH('RECOLHIMENTO CASH''s'!B17,CIDs!L:L,0)),"")</f>
        <v/>
      </c>
      <c r="E17" s="276"/>
      <c r="F17" s="264" t="str">
        <f>IF(B17&lt;&gt;"",INDEX(CIDs!K:K,MATCH('RECOLHIMENTO CASH''s'!B17,CIDs!L:L,0)),"")</f>
        <v/>
      </c>
      <c r="G17" s="290"/>
      <c r="H17" s="290"/>
      <c r="I17" s="290"/>
      <c r="J17" s="290">
        <f t="shared" si="1"/>
        <v>0</v>
      </c>
      <c r="K17" s="290">
        <f t="shared" si="0"/>
        <v>0</v>
      </c>
      <c r="L17" s="223"/>
      <c r="M17" s="142"/>
      <c r="N17" s="142"/>
      <c r="O17" s="142"/>
    </row>
    <row r="18" spans="1:15" ht="32.25" customHeight="1">
      <c r="A18" s="262"/>
      <c r="B18" s="308"/>
      <c r="C18" s="304" t="str">
        <f>IF('RECOLHIMENTO CASH''s'!B18&lt;&gt;"",INDEX(CIDs!I:I,MATCH('RECOLHIMENTO CASH''s'!B18,CIDs!L:L,0)),"")</f>
        <v/>
      </c>
      <c r="D18" s="276" t="str">
        <f>IF(B18&lt;&gt;"",INDEX(CIDs!J:J,MATCH('RECOLHIMENTO CASH''s'!B18,CIDs!L:L,0)),"")</f>
        <v/>
      </c>
      <c r="E18" s="276"/>
      <c r="F18" s="264" t="str">
        <f>IF(B18&lt;&gt;"",INDEX(CIDs!K:K,MATCH('RECOLHIMENTO CASH''s'!B18,CIDs!L:L,0)),"")</f>
        <v/>
      </c>
      <c r="G18" s="290"/>
      <c r="H18" s="290"/>
      <c r="I18" s="290"/>
      <c r="J18" s="290">
        <f t="shared" si="1"/>
        <v>0</v>
      </c>
      <c r="K18" s="290">
        <f t="shared" si="0"/>
        <v>0</v>
      </c>
      <c r="L18" s="222"/>
      <c r="M18" s="142"/>
      <c r="N18" s="142"/>
      <c r="O18" s="142"/>
    </row>
    <row r="19" spans="1:15" ht="32.25" customHeight="1">
      <c r="A19" s="262"/>
      <c r="B19" s="308"/>
      <c r="C19" s="304" t="str">
        <f>IF('RECOLHIMENTO CASH''s'!B19&lt;&gt;"",INDEX(CIDs!I:I,MATCH('RECOLHIMENTO CASH''s'!B19,CIDs!L:L,0)),"")</f>
        <v/>
      </c>
      <c r="D19" s="276" t="str">
        <f>IF(B19&lt;&gt;"",INDEX(CIDs!J:J,MATCH('RECOLHIMENTO CASH''s'!B19,CIDs!L:L,0)),"")</f>
        <v/>
      </c>
      <c r="E19" s="276"/>
      <c r="F19" s="264" t="str">
        <f>IF(B19&lt;&gt;"",INDEX(CIDs!K:K,MATCH('RECOLHIMENTO CASH''s'!B19,CIDs!L:L,0)),"")</f>
        <v/>
      </c>
      <c r="G19" s="290"/>
      <c r="H19" s="290"/>
      <c r="I19" s="290"/>
      <c r="J19" s="290">
        <f t="shared" si="1"/>
        <v>0</v>
      </c>
      <c r="K19" s="290">
        <f t="shared" si="0"/>
        <v>0</v>
      </c>
      <c r="L19" s="223"/>
      <c r="M19" s="142"/>
      <c r="N19" s="142"/>
      <c r="O19" s="142"/>
    </row>
    <row r="20" spans="1:15" ht="32.25" customHeight="1">
      <c r="A20" s="262"/>
      <c r="B20" s="274"/>
      <c r="C20" s="304" t="str">
        <f>IF('RECOLHIMENTO CASH''s'!B20&lt;&gt;"",INDEX(CIDs!I:I,MATCH('RECOLHIMENTO CASH''s'!B20,CIDs!L:L,0)),"")</f>
        <v/>
      </c>
      <c r="D20" s="276" t="str">
        <f>IF(B20&lt;&gt;"",INDEX(CIDs!J:J,MATCH('RECOLHIMENTO CASH''s'!B20,CIDs!L:L,0)),"")</f>
        <v/>
      </c>
      <c r="E20" s="438"/>
      <c r="F20" s="264" t="str">
        <f>IF(B20&lt;&gt;"",INDEX(CIDs!K:K,MATCH('RECOLHIMENTO CASH''s'!B20,CIDs!L:L,0)),"")</f>
        <v/>
      </c>
      <c r="G20" s="290"/>
      <c r="H20" s="290"/>
      <c r="I20" s="290"/>
      <c r="J20" s="290">
        <f t="shared" si="1"/>
        <v>0</v>
      </c>
      <c r="K20" s="290">
        <f t="shared" si="0"/>
        <v>0</v>
      </c>
      <c r="L20" s="223"/>
      <c r="M20" s="142"/>
      <c r="N20" s="142"/>
      <c r="O20" s="142"/>
    </row>
    <row r="21" spans="1:15" s="142" customFormat="1" ht="32.25" customHeight="1">
      <c r="A21" s="262"/>
      <c r="B21" s="274"/>
      <c r="C21" s="304" t="str">
        <f>IF('RECOLHIMENTO CASH''s'!B21&lt;&gt;"",INDEX(CIDs!I:I,MATCH('RECOLHIMENTO CASH''s'!B21,CIDs!L:L,0)),"")</f>
        <v/>
      </c>
      <c r="D21" s="276" t="str">
        <f>IF(B21&lt;&gt;"",INDEX(CIDs!J:J,MATCH('RECOLHIMENTO CASH''s'!B21,CIDs!L:L,0)),"")</f>
        <v/>
      </c>
      <c r="E21" s="275"/>
      <c r="F21" s="264" t="str">
        <f>IF(B21&lt;&gt;"",INDEX(CIDs!K:K,MATCH('RECOLHIMENTO CASH''s'!B21,CIDs!L:L,0)),"")</f>
        <v/>
      </c>
      <c r="G21" s="290"/>
      <c r="H21" s="290"/>
      <c r="I21" s="290"/>
      <c r="J21" s="290">
        <f t="shared" si="1"/>
        <v>0</v>
      </c>
      <c r="K21" s="290">
        <f t="shared" si="0"/>
        <v>0</v>
      </c>
      <c r="L21" s="223"/>
    </row>
    <row r="22" spans="1:15" ht="32.25" customHeight="1">
      <c r="A22" s="262"/>
      <c r="B22" s="274"/>
      <c r="C22" s="304" t="str">
        <f>IF('RECOLHIMENTO CASH''s'!B22&lt;&gt;"",INDEX(CIDs!I:I,MATCH('RECOLHIMENTO CASH''s'!B22,CIDs!L:L,0)),"")</f>
        <v/>
      </c>
      <c r="D22" s="276" t="str">
        <f>IF(B22&lt;&gt;"",INDEX(CIDs!J:J,MATCH('RECOLHIMENTO CASH''s'!B22,CIDs!L:L,0)),"")</f>
        <v/>
      </c>
      <c r="E22" s="277"/>
      <c r="F22" s="264" t="str">
        <f>IF(B22&lt;&gt;"",INDEX(CIDs!K:K,MATCH('RECOLHIMENTO CASH''s'!B22,CIDs!L:L,0)),"")</f>
        <v/>
      </c>
      <c r="G22" s="290"/>
      <c r="H22" s="290"/>
      <c r="I22" s="290"/>
      <c r="J22" s="290">
        <f t="shared" si="1"/>
        <v>0</v>
      </c>
      <c r="K22" s="290">
        <f t="shared" si="0"/>
        <v>0</v>
      </c>
      <c r="L22" s="223"/>
      <c r="M22" s="142"/>
      <c r="N22" s="142"/>
      <c r="O22" s="142"/>
    </row>
    <row r="23" spans="1:15" ht="32.25" customHeight="1">
      <c r="A23" s="262"/>
      <c r="B23" s="274"/>
      <c r="C23" s="304" t="str">
        <f>IF('RECOLHIMENTO CASH''s'!B23&lt;&gt;"",INDEX(CIDs!I:I,MATCH('RECOLHIMENTO CASH''s'!B23,CIDs!L:L,0)),"")</f>
        <v/>
      </c>
      <c r="D23" s="276" t="str">
        <f>IF(B23&lt;&gt;"",INDEX(CIDs!J:J,MATCH('RECOLHIMENTO CASH''s'!B23,CIDs!L:L,0)),"")</f>
        <v/>
      </c>
      <c r="E23" s="275"/>
      <c r="F23" s="264" t="str">
        <f>IF(B23&lt;&gt;"",INDEX(CIDs!K:K,MATCH('RECOLHIMENTO CASH''s'!B23,CIDs!L:L,0)),"")</f>
        <v/>
      </c>
      <c r="G23" s="290"/>
      <c r="H23" s="290"/>
      <c r="I23" s="290"/>
      <c r="J23" s="290">
        <f t="shared" si="1"/>
        <v>0</v>
      </c>
      <c r="K23" s="290">
        <f t="shared" si="0"/>
        <v>0</v>
      </c>
      <c r="L23" s="223"/>
      <c r="M23" s="142"/>
      <c r="N23" s="142"/>
      <c r="O23" s="142"/>
    </row>
    <row r="24" spans="1:15" ht="32.25" customHeight="1">
      <c r="A24" s="262"/>
      <c r="B24" s="274"/>
      <c r="C24" s="304" t="str">
        <f>IF('RECOLHIMENTO CASH''s'!B24&lt;&gt;"",INDEX(CIDs!I:I,MATCH('RECOLHIMENTO CASH''s'!B24,CIDs!L:L,0)),"")</f>
        <v/>
      </c>
      <c r="D24" s="276" t="str">
        <f>IF(B24&lt;&gt;"",INDEX(CIDs!J:J,MATCH('RECOLHIMENTO CASH''s'!B24,CIDs!L:L,0)),"")</f>
        <v/>
      </c>
      <c r="E24" s="277"/>
      <c r="F24" s="264" t="str">
        <f>IF(B24&lt;&gt;"",INDEX(CIDs!K:K,MATCH('RECOLHIMENTO CASH''s'!B24,CIDs!L:L,0)),"")</f>
        <v/>
      </c>
      <c r="G24" s="290"/>
      <c r="H24" s="290"/>
      <c r="I24" s="290"/>
      <c r="J24" s="290">
        <f t="shared" si="1"/>
        <v>0</v>
      </c>
      <c r="K24" s="290">
        <f t="shared" si="0"/>
        <v>0</v>
      </c>
      <c r="L24" s="223"/>
      <c r="M24" s="142"/>
      <c r="N24" s="142"/>
      <c r="O24" s="142"/>
    </row>
    <row r="25" spans="1:15" ht="32.25" customHeight="1">
      <c r="A25" s="262"/>
      <c r="B25" s="274"/>
      <c r="C25" s="304" t="str">
        <f>IF('RECOLHIMENTO CASH''s'!B25&lt;&gt;"",INDEX(CIDs!I:I,MATCH('RECOLHIMENTO CASH''s'!B25,CIDs!L:L,0)),"")</f>
        <v/>
      </c>
      <c r="D25" s="276" t="str">
        <f>IF(B25&lt;&gt;"",INDEX(CIDs!J:J,MATCH('RECOLHIMENTO CASH''s'!B25,CIDs!L:L,0)),"")</f>
        <v/>
      </c>
      <c r="E25" s="438"/>
      <c r="F25" s="264" t="str">
        <f>IF(B25&lt;&gt;"",INDEX(CIDs!K:K,MATCH('RECOLHIMENTO CASH''s'!B25,CIDs!L:L,0)),"")</f>
        <v/>
      </c>
      <c r="G25" s="290"/>
      <c r="H25" s="290"/>
      <c r="I25" s="290"/>
      <c r="J25" s="290">
        <f t="shared" si="1"/>
        <v>0</v>
      </c>
      <c r="K25" s="290">
        <f t="shared" si="0"/>
        <v>0</v>
      </c>
      <c r="L25" s="223"/>
      <c r="M25" s="142"/>
      <c r="N25" s="142"/>
      <c r="O25" s="142"/>
    </row>
    <row r="26" spans="1:15" ht="32.25" customHeight="1">
      <c r="A26" s="262"/>
      <c r="B26" s="274"/>
      <c r="C26" s="304" t="str">
        <f>IF('RECOLHIMENTO CASH''s'!B26&lt;&gt;"",INDEX(CIDs!I:I,MATCH('RECOLHIMENTO CASH''s'!B26,CIDs!L:L,0)),"")</f>
        <v/>
      </c>
      <c r="D26" s="276" t="str">
        <f>IF(B26&lt;&gt;"",INDEX(CIDs!J:J,MATCH('RECOLHIMENTO CASH''s'!B26,CIDs!L:L,0)),"")</f>
        <v/>
      </c>
      <c r="E26" s="277"/>
      <c r="F26" s="264" t="str">
        <f>IF(B26&lt;&gt;"",INDEX(CIDs!K:K,MATCH('RECOLHIMENTO CASH''s'!B26,CIDs!L:L,0)),"")</f>
        <v/>
      </c>
      <c r="G26" s="290"/>
      <c r="H26" s="290"/>
      <c r="I26" s="290"/>
      <c r="J26" s="290">
        <f t="shared" si="1"/>
        <v>0</v>
      </c>
      <c r="K26" s="290">
        <f t="shared" si="0"/>
        <v>0</v>
      </c>
      <c r="L26" s="223"/>
      <c r="M26" s="142"/>
      <c r="N26" s="142"/>
      <c r="O26" s="142"/>
    </row>
    <row r="27" spans="1:15" ht="32.25" customHeight="1">
      <c r="A27" s="262"/>
      <c r="B27" s="274"/>
      <c r="C27" s="304" t="str">
        <f>IF('RECOLHIMENTO CASH''s'!B27&lt;&gt;"",INDEX(CIDs!I:I,MATCH('RECOLHIMENTO CASH''s'!B27,CIDs!L:L,0)),"")</f>
        <v/>
      </c>
      <c r="D27" s="276" t="str">
        <f>IF(B27&lt;&gt;"",INDEX(CIDs!J:J,MATCH('RECOLHIMENTO CASH''s'!B27,CIDs!L:L,0)),"")</f>
        <v/>
      </c>
      <c r="E27" s="277"/>
      <c r="F27" s="264" t="str">
        <f>IF(B27&lt;&gt;"",INDEX(CIDs!K:K,MATCH('RECOLHIMENTO CASH''s'!B27,CIDs!L:L,0)),"")</f>
        <v/>
      </c>
      <c r="G27" s="290"/>
      <c r="H27" s="290"/>
      <c r="I27" s="290"/>
      <c r="J27" s="290">
        <f t="shared" si="1"/>
        <v>0</v>
      </c>
      <c r="K27" s="290">
        <f t="shared" si="0"/>
        <v>0</v>
      </c>
      <c r="L27" s="223"/>
      <c r="M27" s="142"/>
      <c r="N27" s="142"/>
      <c r="O27" s="142"/>
    </row>
    <row r="28" spans="1:15" ht="32.25" customHeight="1">
      <c r="A28" s="262"/>
      <c r="B28" s="274"/>
      <c r="C28" s="304" t="str">
        <f>IF('RECOLHIMENTO CASH''s'!B28&lt;&gt;"",INDEX(CIDs!I:I,MATCH('RECOLHIMENTO CASH''s'!B28,CIDs!L:L,0)),"")</f>
        <v/>
      </c>
      <c r="D28" s="276" t="str">
        <f>IF(B28&lt;&gt;"",INDEX(CIDs!J:J,MATCH('RECOLHIMENTO CASH''s'!B28,CIDs!L:L,0)),"")</f>
        <v/>
      </c>
      <c r="E28" s="277"/>
      <c r="F28" s="264" t="str">
        <f>IF(B28&lt;&gt;"",INDEX(CIDs!K:K,MATCH('RECOLHIMENTO CASH''s'!B28,CIDs!L:L,0)),"")</f>
        <v/>
      </c>
      <c r="G28" s="290"/>
      <c r="H28" s="290"/>
      <c r="I28" s="290"/>
      <c r="J28" s="290">
        <f t="shared" si="1"/>
        <v>0</v>
      </c>
      <c r="K28" s="290">
        <f t="shared" si="0"/>
        <v>0</v>
      </c>
      <c r="L28" s="223"/>
      <c r="M28" s="142"/>
      <c r="N28" s="142"/>
      <c r="O28" s="142"/>
    </row>
    <row r="29" spans="1:15" ht="32.25" customHeight="1">
      <c r="A29" s="262"/>
      <c r="B29" s="274"/>
      <c r="C29" s="304" t="str">
        <f>IF('RECOLHIMENTO CASH''s'!B29&lt;&gt;"",INDEX(CIDs!I:I,MATCH('RECOLHIMENTO CASH''s'!B29,CIDs!L:L,0)),"")</f>
        <v/>
      </c>
      <c r="D29" s="276" t="str">
        <f>IF(B29&lt;&gt;"",INDEX(CIDs!J:J,MATCH('RECOLHIMENTO CASH''s'!B29,CIDs!L:L,0)),"")</f>
        <v/>
      </c>
      <c r="E29" s="277"/>
      <c r="F29" s="264" t="str">
        <f>IF(B29&lt;&gt;"",INDEX(CIDs!K:K,MATCH('RECOLHIMENTO CASH''s'!B29,CIDs!L:L,0)),"")</f>
        <v/>
      </c>
      <c r="G29" s="290"/>
      <c r="H29" s="290"/>
      <c r="I29" s="290"/>
      <c r="J29" s="290">
        <f t="shared" si="1"/>
        <v>0</v>
      </c>
      <c r="K29" s="290">
        <f t="shared" si="0"/>
        <v>0</v>
      </c>
      <c r="L29" s="223"/>
      <c r="M29" s="142"/>
      <c r="N29" s="142"/>
      <c r="O29" s="142"/>
    </row>
    <row r="30" spans="1:15" ht="32.25" customHeight="1">
      <c r="A30" s="262"/>
      <c r="B30" s="274"/>
      <c r="C30" s="304" t="str">
        <f>IF('RECOLHIMENTO CASH''s'!B30&lt;&gt;"",INDEX(CIDs!I:I,MATCH('RECOLHIMENTO CASH''s'!B30,CIDs!L:L,0)),"")</f>
        <v/>
      </c>
      <c r="D30" s="276" t="str">
        <f>IF(B30&lt;&gt;"",INDEX(CIDs!J:J,MATCH('RECOLHIMENTO CASH''s'!B30,CIDs!L:L,0)),"")</f>
        <v/>
      </c>
      <c r="E30" s="277"/>
      <c r="F30" s="264" t="str">
        <f>IF(B30&lt;&gt;"",INDEX(CIDs!K:K,MATCH('RECOLHIMENTO CASH''s'!B30,CIDs!L:L,0)),"")</f>
        <v/>
      </c>
      <c r="G30" s="290"/>
      <c r="H30" s="290"/>
      <c r="I30" s="290"/>
      <c r="J30" s="290">
        <f t="shared" si="1"/>
        <v>0</v>
      </c>
      <c r="K30" s="290">
        <f t="shared" si="0"/>
        <v>0</v>
      </c>
      <c r="L30" s="223"/>
      <c r="M30" s="142"/>
      <c r="N30" s="142"/>
      <c r="O30" s="142"/>
    </row>
    <row r="31" spans="1:15" ht="32.25" customHeight="1">
      <c r="A31" s="262"/>
      <c r="B31" s="274"/>
      <c r="C31" s="304" t="str">
        <f>IF('RECOLHIMENTO CASH''s'!B31&lt;&gt;"",INDEX(CIDs!I:I,MATCH('RECOLHIMENTO CASH''s'!B31,CIDs!L:L,0)),"")</f>
        <v/>
      </c>
      <c r="D31" s="276" t="str">
        <f>IF(B31&lt;&gt;"",INDEX(CIDs!J:J,MATCH('RECOLHIMENTO CASH''s'!B31,CIDs!L:L,0)),"")</f>
        <v/>
      </c>
      <c r="E31" s="277"/>
      <c r="F31" s="264" t="str">
        <f>IF(B31&lt;&gt;"",INDEX(CIDs!K:K,MATCH('RECOLHIMENTO CASH''s'!B31,CIDs!L:L,0)),"")</f>
        <v/>
      </c>
      <c r="G31" s="290"/>
      <c r="H31" s="290"/>
      <c r="I31" s="290"/>
      <c r="J31" s="290">
        <f t="shared" si="1"/>
        <v>0</v>
      </c>
      <c r="K31" s="290">
        <f t="shared" si="0"/>
        <v>0</v>
      </c>
      <c r="L31" s="223"/>
      <c r="M31" s="142"/>
      <c r="N31" s="142"/>
      <c r="O31" s="142"/>
    </row>
    <row r="32" spans="1:15" ht="32.25" customHeight="1">
      <c r="A32" s="262"/>
      <c r="B32" s="274"/>
      <c r="C32" s="304" t="str">
        <f>IF('RECOLHIMENTO CASH''s'!B32&lt;&gt;"",INDEX(CIDs!I:I,MATCH('RECOLHIMENTO CASH''s'!B32,CIDs!L:L,0)),"")</f>
        <v/>
      </c>
      <c r="D32" s="276" t="str">
        <f>IF(B32&lt;&gt;"",INDEX(CIDs!J:J,MATCH('RECOLHIMENTO CASH''s'!B32,CIDs!L:L,0)),"")</f>
        <v/>
      </c>
      <c r="E32" s="277"/>
      <c r="F32" s="264" t="str">
        <f>IF(B32&lt;&gt;"",INDEX(CIDs!K:K,MATCH('RECOLHIMENTO CASH''s'!B32,CIDs!L:L,0)),"")</f>
        <v/>
      </c>
      <c r="G32" s="290"/>
      <c r="H32" s="290"/>
      <c r="I32" s="290"/>
      <c r="J32" s="290">
        <f t="shared" si="1"/>
        <v>0</v>
      </c>
      <c r="K32" s="290">
        <f t="shared" si="0"/>
        <v>0</v>
      </c>
      <c r="L32" s="223"/>
      <c r="M32" s="142"/>
      <c r="N32" s="142"/>
      <c r="O32" s="142"/>
    </row>
    <row r="33" spans="1:15" ht="32.25" customHeight="1">
      <c r="A33" s="262"/>
      <c r="B33" s="274"/>
      <c r="C33" s="304" t="str">
        <f>IF('RECOLHIMENTO CASH''s'!B33&lt;&gt;"",INDEX(CIDs!I:I,MATCH('RECOLHIMENTO CASH''s'!B33,CIDs!L:L,0)),"")</f>
        <v/>
      </c>
      <c r="D33" s="276" t="str">
        <f>IF(B33&lt;&gt;"",INDEX(CIDs!J:J,MATCH('RECOLHIMENTO CASH''s'!B33,CIDs!L:L,0)),"")</f>
        <v/>
      </c>
      <c r="E33" s="277"/>
      <c r="F33" s="264" t="str">
        <f>IF(B33&lt;&gt;"",INDEX(CIDs!K:K,MATCH('RECOLHIMENTO CASH''s'!B33,CIDs!L:L,0)),"")</f>
        <v/>
      </c>
      <c r="G33" s="290"/>
      <c r="H33" s="290"/>
      <c r="I33" s="290"/>
      <c r="J33" s="290">
        <f t="shared" si="1"/>
        <v>0</v>
      </c>
      <c r="K33" s="290">
        <f t="shared" si="0"/>
        <v>0</v>
      </c>
      <c r="L33" s="223"/>
      <c r="M33" s="142"/>
      <c r="N33" s="142"/>
      <c r="O33" s="142"/>
    </row>
    <row r="34" spans="1:15" ht="32.25" customHeight="1">
      <c r="A34" s="262"/>
      <c r="B34" s="274"/>
      <c r="C34" s="304" t="str">
        <f>IF('RECOLHIMENTO CASH''s'!B34&lt;&gt;"",INDEX(CIDs!I:I,MATCH('RECOLHIMENTO CASH''s'!B34,CIDs!L:L,0)),"")</f>
        <v/>
      </c>
      <c r="D34" s="276" t="str">
        <f>IF(B34&lt;&gt;"",INDEX(CIDs!J:J,MATCH('RECOLHIMENTO CASH''s'!B34,CIDs!L:L,0)),"")</f>
        <v/>
      </c>
      <c r="E34" s="277"/>
      <c r="F34" s="264" t="str">
        <f>IF(B34&lt;&gt;"",INDEX(CIDs!K:K,MATCH('RECOLHIMENTO CASH''s'!B34,CIDs!L:L,0)),"")</f>
        <v/>
      </c>
      <c r="G34" s="290"/>
      <c r="H34" s="290"/>
      <c r="I34" s="290"/>
      <c r="J34" s="290">
        <f t="shared" si="1"/>
        <v>0</v>
      </c>
      <c r="K34" s="290">
        <f t="shared" si="0"/>
        <v>0</v>
      </c>
      <c r="L34" s="223"/>
      <c r="M34" s="142"/>
      <c r="N34" s="142"/>
      <c r="O34" s="142"/>
    </row>
    <row r="35" spans="1:15" ht="32.25" customHeight="1">
      <c r="A35" s="262"/>
      <c r="B35" s="274"/>
      <c r="C35" s="304" t="str">
        <f>IF('RECOLHIMENTO CASH''s'!B35&lt;&gt;"",INDEX(CIDs!I:I,MATCH('RECOLHIMENTO CASH''s'!B35,CIDs!L:L,0)),"")</f>
        <v/>
      </c>
      <c r="D35" s="276" t="str">
        <f>IF(B35&lt;&gt;"",INDEX(CIDs!J:J,MATCH('RECOLHIMENTO CASH''s'!B35,CIDs!L:L,0)),"")</f>
        <v/>
      </c>
      <c r="E35" s="277"/>
      <c r="F35" s="264" t="str">
        <f>IF(B35&lt;&gt;"",INDEX(CIDs!K:K,MATCH('RECOLHIMENTO CASH''s'!B35,CIDs!L:L,0)),"")</f>
        <v/>
      </c>
      <c r="G35" s="290"/>
      <c r="H35" s="290"/>
      <c r="I35" s="290"/>
      <c r="J35" s="290">
        <f t="shared" si="1"/>
        <v>0</v>
      </c>
      <c r="K35" s="290">
        <f t="shared" si="0"/>
        <v>0</v>
      </c>
      <c r="L35" s="223"/>
      <c r="M35" s="142"/>
      <c r="N35" s="142"/>
      <c r="O35" s="142"/>
    </row>
    <row r="36" spans="1:15" ht="32.25" customHeight="1">
      <c r="A36" s="262"/>
      <c r="B36" s="274"/>
      <c r="C36" s="304" t="str">
        <f>IF('RECOLHIMENTO CASH''s'!B36&lt;&gt;"",INDEX(CIDs!I:I,MATCH('RECOLHIMENTO CASH''s'!B36,CIDs!L:L,0)),"")</f>
        <v/>
      </c>
      <c r="D36" s="276" t="str">
        <f>IF(B36&lt;&gt;"",INDEX(CIDs!J:J,MATCH('RECOLHIMENTO CASH''s'!B36,CIDs!L:L,0)),"")</f>
        <v/>
      </c>
      <c r="E36" s="277"/>
      <c r="F36" s="264" t="str">
        <f>IF(B36&lt;&gt;"",INDEX(CIDs!K:K,MATCH('RECOLHIMENTO CASH''s'!B36,CIDs!L:L,0)),"")</f>
        <v/>
      </c>
      <c r="G36" s="290"/>
      <c r="H36" s="290"/>
      <c r="I36" s="290"/>
      <c r="J36" s="290">
        <f t="shared" si="1"/>
        <v>0</v>
      </c>
      <c r="K36" s="290">
        <f t="shared" si="0"/>
        <v>0</v>
      </c>
      <c r="L36" s="223"/>
      <c r="M36" s="142"/>
      <c r="N36" s="142"/>
      <c r="O36" s="142"/>
    </row>
    <row r="37" spans="1:15" ht="32.25" customHeight="1">
      <c r="A37" s="262"/>
      <c r="B37" s="274"/>
      <c r="C37" s="304" t="str">
        <f>IF('RECOLHIMENTO CASH''s'!B37&lt;&gt;"",INDEX(CIDs!I:I,MATCH('RECOLHIMENTO CASH''s'!B37,CIDs!L:L,0)),"")</f>
        <v/>
      </c>
      <c r="D37" s="276" t="str">
        <f>IF(B37&lt;&gt;"",INDEX(CIDs!J:J,MATCH('RECOLHIMENTO CASH''s'!B37,CIDs!L:L,0)),"")</f>
        <v/>
      </c>
      <c r="E37" s="277"/>
      <c r="F37" s="264" t="str">
        <f>IF(B37&lt;&gt;"",INDEX(CIDs!K:K,MATCH('RECOLHIMENTO CASH''s'!B37,CIDs!L:L,0)),"")</f>
        <v/>
      </c>
      <c r="G37" s="290"/>
      <c r="H37" s="290"/>
      <c r="I37" s="290"/>
      <c r="J37" s="290">
        <f t="shared" si="1"/>
        <v>0</v>
      </c>
      <c r="K37" s="290">
        <f t="shared" si="0"/>
        <v>0</v>
      </c>
      <c r="L37" s="223"/>
      <c r="M37" s="142"/>
      <c r="N37" s="142"/>
      <c r="O37" s="142"/>
    </row>
    <row r="38" spans="1:15" ht="32.25" customHeight="1">
      <c r="A38" s="262"/>
      <c r="B38" s="274"/>
      <c r="C38" s="304" t="str">
        <f>IF('RECOLHIMENTO CASH''s'!B38&lt;&gt;"",INDEX(CIDs!I:I,MATCH('RECOLHIMENTO CASH''s'!B38,CIDs!L:L,0)),"")</f>
        <v/>
      </c>
      <c r="D38" s="276" t="str">
        <f>IF(B38&lt;&gt;"",INDEX(CIDs!J:J,MATCH('RECOLHIMENTO CASH''s'!B38,CIDs!L:L,0)),"")</f>
        <v/>
      </c>
      <c r="E38" s="277"/>
      <c r="F38" s="264" t="str">
        <f>IF(B38&lt;&gt;"",INDEX(CIDs!K:K,MATCH('RECOLHIMENTO CASH''s'!B38,CIDs!L:L,0)),"")</f>
        <v/>
      </c>
      <c r="G38" s="290"/>
      <c r="H38" s="290"/>
      <c r="I38" s="290"/>
      <c r="J38" s="290">
        <f t="shared" si="1"/>
        <v>0</v>
      </c>
      <c r="K38" s="290">
        <f t="shared" si="0"/>
        <v>0</v>
      </c>
      <c r="L38" s="223"/>
      <c r="M38" s="142"/>
      <c r="N38" s="142"/>
      <c r="O38" s="142"/>
    </row>
    <row r="39" spans="1:15" ht="32.25" customHeight="1">
      <c r="A39" s="262"/>
      <c r="B39" s="274"/>
      <c r="C39" s="304" t="str">
        <f>IF('RECOLHIMENTO CASH''s'!B39&lt;&gt;"",INDEX(CIDs!I:I,MATCH('RECOLHIMENTO CASH''s'!B39,CIDs!L:L,0)),"")</f>
        <v/>
      </c>
      <c r="D39" s="276" t="str">
        <f>IF(B39&lt;&gt;"",INDEX(CIDs!J:J,MATCH('RECOLHIMENTO CASH''s'!B39,CIDs!L:L,0)),"")</f>
        <v/>
      </c>
      <c r="E39" s="277"/>
      <c r="F39" s="264" t="str">
        <f>IF(B39&lt;&gt;"",INDEX(CIDs!K:K,MATCH('RECOLHIMENTO CASH''s'!B39,CIDs!L:L,0)),"")</f>
        <v/>
      </c>
      <c r="G39" s="290"/>
      <c r="H39" s="290"/>
      <c r="I39" s="290"/>
      <c r="J39" s="290">
        <f t="shared" si="1"/>
        <v>0</v>
      </c>
      <c r="K39" s="290">
        <f t="shared" si="0"/>
        <v>0</v>
      </c>
      <c r="L39" s="223"/>
      <c r="M39" s="142"/>
      <c r="N39" s="142"/>
      <c r="O39" s="142"/>
    </row>
    <row r="40" spans="1:15" ht="32.25" customHeight="1">
      <c r="A40" s="273"/>
      <c r="B40" s="274"/>
      <c r="C40" s="304" t="str">
        <f>IF('RECOLHIMENTO CASH''s'!B40&lt;&gt;"",INDEX(CIDs!I:I,MATCH('RECOLHIMENTO CASH''s'!B40,CIDs!L:L,0)),"")</f>
        <v/>
      </c>
      <c r="D40" s="276" t="str">
        <f>IF(B40&lt;&gt;"",INDEX(CIDs!J:J,MATCH('RECOLHIMENTO CASH''s'!B40,CIDs!L:L,0)),"")</f>
        <v/>
      </c>
      <c r="E40" s="277"/>
      <c r="F40" s="264" t="str">
        <f>IF(B40&lt;&gt;"",INDEX(CIDs!K:K,MATCH('RECOLHIMENTO CASH''s'!B40,CIDs!L:L,0)),"")</f>
        <v/>
      </c>
      <c r="G40" s="290"/>
      <c r="H40" s="290"/>
      <c r="I40" s="290"/>
      <c r="J40" s="290">
        <f t="shared" si="1"/>
        <v>0</v>
      </c>
      <c r="K40" s="290">
        <f t="shared" si="0"/>
        <v>0</v>
      </c>
      <c r="L40" s="223"/>
      <c r="M40" s="142"/>
      <c r="N40" s="142"/>
      <c r="O40" s="142"/>
    </row>
    <row r="41" spans="1:15" ht="32.25" customHeight="1">
      <c r="A41" s="273"/>
      <c r="B41" s="274"/>
      <c r="C41" s="304" t="str">
        <f>IF('RECOLHIMENTO CASH''s'!B41&lt;&gt;"",INDEX(CIDs!I:I,MATCH('RECOLHIMENTO CASH''s'!B41,CIDs!L:L,0)),"")</f>
        <v/>
      </c>
      <c r="D41" s="276" t="str">
        <f>IF(B41&lt;&gt;"",INDEX(CIDs!J:J,MATCH('RECOLHIMENTO CASH''s'!B41,CIDs!L:L,0)),"")</f>
        <v/>
      </c>
      <c r="E41" s="277"/>
      <c r="F41" s="264" t="str">
        <f>IF(B41&lt;&gt;"",INDEX(CIDs!K:K,MATCH('RECOLHIMENTO CASH''s'!B41,CIDs!L:L,0)),"")</f>
        <v/>
      </c>
      <c r="G41" s="290"/>
      <c r="H41" s="290"/>
      <c r="I41" s="290"/>
      <c r="J41" s="290">
        <f t="shared" si="1"/>
        <v>0</v>
      </c>
      <c r="K41" s="290">
        <f t="shared" ref="K41:K50" si="2">J41-G41</f>
        <v>0</v>
      </c>
      <c r="L41" s="223"/>
      <c r="M41" s="142"/>
      <c r="N41" s="142"/>
      <c r="O41" s="142"/>
    </row>
    <row r="42" spans="1:15" ht="32.25" customHeight="1">
      <c r="A42" s="273"/>
      <c r="B42" s="274"/>
      <c r="C42" s="304" t="str">
        <f>IF('RECOLHIMENTO CASH''s'!B42&lt;&gt;"",INDEX(CIDs!I:I,MATCH('RECOLHIMENTO CASH''s'!B42,CIDs!L:L,0)),"")</f>
        <v/>
      </c>
      <c r="D42" s="276" t="str">
        <f>IF(B42&lt;&gt;"",INDEX(CIDs!J:J,MATCH('RECOLHIMENTO CASH''s'!B42,CIDs!L:L,0)),"")</f>
        <v/>
      </c>
      <c r="E42" s="277"/>
      <c r="F42" s="264" t="str">
        <f>IF(B42&lt;&gt;"",INDEX(CIDs!K:K,MATCH('RECOLHIMENTO CASH''s'!B42,CIDs!L:L,0)),"")</f>
        <v/>
      </c>
      <c r="G42" s="290"/>
      <c r="H42" s="290"/>
      <c r="I42" s="290"/>
      <c r="J42" s="290">
        <f t="shared" si="1"/>
        <v>0</v>
      </c>
      <c r="K42" s="290">
        <f t="shared" si="2"/>
        <v>0</v>
      </c>
      <c r="L42" s="223"/>
    </row>
    <row r="43" spans="1:15" ht="32.25" customHeight="1">
      <c r="A43" s="273"/>
      <c r="B43" s="274"/>
      <c r="C43" s="304" t="str">
        <f>IF('RECOLHIMENTO CASH''s'!B43&lt;&gt;"",INDEX(CIDs!I:I,MATCH('RECOLHIMENTO CASH''s'!B43,CIDs!L:L,0)),"")</f>
        <v/>
      </c>
      <c r="D43" s="276" t="str">
        <f>IF(B43&lt;&gt;"",INDEX(CIDs!J:J,MATCH('RECOLHIMENTO CASH''s'!B43,CIDs!L:L,0)),"")</f>
        <v/>
      </c>
      <c r="E43" s="277"/>
      <c r="F43" s="264" t="str">
        <f>IF(B43&lt;&gt;"",INDEX(CIDs!K:K,MATCH('RECOLHIMENTO CASH''s'!B43,CIDs!L:L,0)),"")</f>
        <v/>
      </c>
      <c r="G43" s="290"/>
      <c r="H43" s="290"/>
      <c r="I43" s="290"/>
      <c r="J43" s="290">
        <f t="shared" si="1"/>
        <v>0</v>
      </c>
      <c r="K43" s="290">
        <f t="shared" si="2"/>
        <v>0</v>
      </c>
      <c r="L43" s="223"/>
    </row>
    <row r="44" spans="1:15" ht="32.25" customHeight="1">
      <c r="A44" s="273"/>
      <c r="B44" s="274"/>
      <c r="C44" s="304" t="str">
        <f>IF('RECOLHIMENTO CASH''s'!B44&lt;&gt;"",INDEX(CIDs!I:I,MATCH('RECOLHIMENTO CASH''s'!B44,CIDs!L:L,0)),"")</f>
        <v/>
      </c>
      <c r="D44" s="276" t="str">
        <f>IF(B44&lt;&gt;"",INDEX(CIDs!J:J,MATCH('RECOLHIMENTO CASH''s'!B44,CIDs!L:L,0)),"")</f>
        <v/>
      </c>
      <c r="E44" s="277"/>
      <c r="F44" s="264" t="str">
        <f>IF(B44&lt;&gt;"",INDEX(CIDs!K:K,MATCH('RECOLHIMENTO CASH''s'!B44,CIDs!L:L,0)),"")</f>
        <v/>
      </c>
      <c r="G44" s="290"/>
      <c r="H44" s="290"/>
      <c r="I44" s="290"/>
      <c r="J44" s="290">
        <f t="shared" si="1"/>
        <v>0</v>
      </c>
      <c r="K44" s="290">
        <f t="shared" si="2"/>
        <v>0</v>
      </c>
      <c r="L44" s="223"/>
    </row>
    <row r="45" spans="1:15" ht="32.25" customHeight="1">
      <c r="A45" s="273"/>
      <c r="B45" s="274"/>
      <c r="C45" s="304" t="str">
        <f>IF('RECOLHIMENTO CASH''s'!B45&lt;&gt;"",INDEX(CIDs!I:I,MATCH('RECOLHIMENTO CASH''s'!B45,CIDs!L:L,0)),"")</f>
        <v/>
      </c>
      <c r="D45" s="276" t="str">
        <f>IF(B45&lt;&gt;"",INDEX(CIDs!J:J,MATCH('RECOLHIMENTO CASH''s'!B45,CIDs!L:L,0)),"")</f>
        <v/>
      </c>
      <c r="E45" s="277"/>
      <c r="F45" s="264" t="str">
        <f>IF(B45&lt;&gt;"",INDEX(CIDs!K:K,MATCH('RECOLHIMENTO CASH''s'!B45,CIDs!L:L,0)),"")</f>
        <v/>
      </c>
      <c r="G45" s="290"/>
      <c r="H45" s="290"/>
      <c r="I45" s="290"/>
      <c r="J45" s="290">
        <f t="shared" si="1"/>
        <v>0</v>
      </c>
      <c r="K45" s="290">
        <f t="shared" si="2"/>
        <v>0</v>
      </c>
      <c r="L45" s="223"/>
    </row>
    <row r="46" spans="1:15" ht="32.25" customHeight="1">
      <c r="A46" s="273"/>
      <c r="B46" s="274"/>
      <c r="C46" s="304" t="str">
        <f>IF('RECOLHIMENTO CASH''s'!B46&lt;&gt;"",INDEX(CIDs!I:I,MATCH('RECOLHIMENTO CASH''s'!B46,CIDs!L:L,0)),"")</f>
        <v/>
      </c>
      <c r="D46" s="276" t="str">
        <f>IF(B46&lt;&gt;"",INDEX(CIDs!J:J,MATCH('RECOLHIMENTO CASH''s'!B46,CIDs!L:L,0)),"")</f>
        <v/>
      </c>
      <c r="E46" s="277"/>
      <c r="F46" s="264" t="str">
        <f>IF(B46&lt;&gt;"",INDEX(CIDs!K:K,MATCH('RECOLHIMENTO CASH''s'!B46,CIDs!L:L,0)),"")</f>
        <v/>
      </c>
      <c r="G46" s="290"/>
      <c r="H46" s="290"/>
      <c r="I46" s="290"/>
      <c r="J46" s="290">
        <f t="shared" si="1"/>
        <v>0</v>
      </c>
      <c r="K46" s="290">
        <f t="shared" si="2"/>
        <v>0</v>
      </c>
      <c r="L46" s="223"/>
    </row>
    <row r="47" spans="1:15" ht="32.25" customHeight="1">
      <c r="A47" s="273"/>
      <c r="B47" s="274"/>
      <c r="C47" s="304" t="str">
        <f>IF('RECOLHIMENTO CASH''s'!B47&lt;&gt;"",INDEX(CIDs!I:I,MATCH('RECOLHIMENTO CASH''s'!B47,CIDs!L:L,0)),"")</f>
        <v/>
      </c>
      <c r="D47" s="276" t="str">
        <f>IF(B47&lt;&gt;"",INDEX(CIDs!J:J,MATCH('RECOLHIMENTO CASH''s'!B47,CIDs!L:L,0)),"")</f>
        <v/>
      </c>
      <c r="E47" s="277"/>
      <c r="F47" s="264" t="str">
        <f>IF(B47&lt;&gt;"",INDEX(CIDs!K:K,MATCH('RECOLHIMENTO CASH''s'!B47,CIDs!L:L,0)),"")</f>
        <v/>
      </c>
      <c r="G47" s="290"/>
      <c r="H47" s="290"/>
      <c r="I47" s="290"/>
      <c r="J47" s="290">
        <f t="shared" si="1"/>
        <v>0</v>
      </c>
      <c r="K47" s="290">
        <f t="shared" si="2"/>
        <v>0</v>
      </c>
      <c r="L47" s="223"/>
    </row>
    <row r="48" spans="1:15" ht="32.25" customHeight="1">
      <c r="A48" s="273"/>
      <c r="B48" s="274"/>
      <c r="C48" s="304" t="str">
        <f>IF('RECOLHIMENTO CASH''s'!B48&lt;&gt;"",INDEX(CIDs!I:I,MATCH('RECOLHIMENTO CASH''s'!B48,CIDs!L:L,0)),"")</f>
        <v/>
      </c>
      <c r="D48" s="276" t="str">
        <f>IF(B48&lt;&gt;"",INDEX(CIDs!J:J,MATCH('RECOLHIMENTO CASH''s'!B48,CIDs!L:L,0)),"")</f>
        <v/>
      </c>
      <c r="E48" s="277"/>
      <c r="F48" s="264" t="str">
        <f>IF(B48&lt;&gt;"",INDEX(CIDs!K:K,MATCH('RECOLHIMENTO CASH''s'!B48,CIDs!L:L,0)),"")</f>
        <v/>
      </c>
      <c r="G48" s="290"/>
      <c r="H48" s="290"/>
      <c r="I48" s="290"/>
      <c r="J48" s="290">
        <f t="shared" si="1"/>
        <v>0</v>
      </c>
      <c r="K48" s="290">
        <f t="shared" si="2"/>
        <v>0</v>
      </c>
      <c r="L48" s="223"/>
    </row>
    <row r="49" spans="1:12" ht="32.25" customHeight="1">
      <c r="A49" s="273"/>
      <c r="B49" s="274"/>
      <c r="C49" s="304" t="str">
        <f>IF('RECOLHIMENTO CASH''s'!B49&lt;&gt;"",INDEX(CIDs!I:I,MATCH('RECOLHIMENTO CASH''s'!B49,CIDs!L:L,0)),"")</f>
        <v/>
      </c>
      <c r="D49" s="276" t="str">
        <f>IF(B49&lt;&gt;"",INDEX(CIDs!J:J,MATCH('RECOLHIMENTO CASH''s'!B49,CIDs!L:L,0)),"")</f>
        <v/>
      </c>
      <c r="E49" s="277"/>
      <c r="F49" s="264" t="str">
        <f>IF(B49&lt;&gt;"",INDEX(CIDs!K:K,MATCH('RECOLHIMENTO CASH''s'!B49,CIDs!L:L,0)),"")</f>
        <v/>
      </c>
      <c r="G49" s="290"/>
      <c r="H49" s="290"/>
      <c r="I49" s="290"/>
      <c r="J49" s="290">
        <f t="shared" si="1"/>
        <v>0</v>
      </c>
      <c r="K49" s="290">
        <f t="shared" si="2"/>
        <v>0</v>
      </c>
      <c r="L49" s="223"/>
    </row>
    <row r="50" spans="1:12" ht="32.25" customHeight="1" thickBot="1">
      <c r="A50" s="273"/>
      <c r="B50" s="274"/>
      <c r="C50" s="304" t="str">
        <f>IF('RECOLHIMENTO CASH''s'!B50&lt;&gt;"",INDEX(CIDs!I:I,MATCH('RECOLHIMENTO CASH''s'!B50,CIDs!L:L,0)),"")</f>
        <v/>
      </c>
      <c r="D50" s="276" t="str">
        <f>IF(B50&lt;&gt;"",INDEX(CIDs!J:J,MATCH('RECOLHIMENTO CASH''s'!B50,CIDs!L:L,0)),"")</f>
        <v/>
      </c>
      <c r="E50" s="277"/>
      <c r="F50" s="264" t="str">
        <f>IF(B50&lt;&gt;"",INDEX(CIDs!K:K,MATCH('RECOLHIMENTO CASH''s'!B50,CIDs!L:L,0)),"")</f>
        <v/>
      </c>
      <c r="G50" s="290"/>
      <c r="H50" s="290"/>
      <c r="I50" s="290"/>
      <c r="J50" s="290">
        <f t="shared" si="1"/>
        <v>0</v>
      </c>
      <c r="K50" s="290">
        <f t="shared" si="2"/>
        <v>0</v>
      </c>
      <c r="L50" s="142"/>
    </row>
    <row r="51" spans="1:12" ht="37.5" customHeight="1" thickBot="1">
      <c r="A51" s="719" t="s">
        <v>79</v>
      </c>
      <c r="B51" s="720"/>
      <c r="C51" s="721"/>
      <c r="D51" s="721"/>
      <c r="E51" s="720"/>
      <c r="F51" s="722"/>
      <c r="G51" s="291">
        <f>SUM(G3:G50)</f>
        <v>0</v>
      </c>
      <c r="H51" s="291">
        <f>SUM(H3:H50)</f>
        <v>0</v>
      </c>
      <c r="I51" s="291">
        <f>SUM(I3:I50)</f>
        <v>0</v>
      </c>
      <c r="J51" s="291">
        <f>SUM(J3:J50)</f>
        <v>0</v>
      </c>
      <c r="K51" s="291">
        <f>SUM(K3:K50)</f>
        <v>0</v>
      </c>
      <c r="L51" s="142"/>
    </row>
    <row r="52" spans="1:12" ht="23.25">
      <c r="A52" s="201"/>
      <c r="B52" s="201"/>
      <c r="C52" s="202"/>
      <c r="D52" s="203"/>
      <c r="E52" s="204"/>
      <c r="F52" s="205"/>
      <c r="G52" s="206"/>
      <c r="H52" s="206"/>
      <c r="I52" s="207"/>
      <c r="J52" s="207"/>
      <c r="K52" s="208"/>
      <c r="L52" s="142"/>
    </row>
    <row r="53" spans="1:12" ht="23.25">
      <c r="A53" s="201"/>
      <c r="B53" s="201"/>
      <c r="C53" s="202"/>
      <c r="D53" s="203"/>
      <c r="E53" s="204"/>
      <c r="F53" s="205"/>
      <c r="G53" s="206"/>
      <c r="H53" s="206"/>
      <c r="I53" s="207"/>
      <c r="J53" s="207"/>
      <c r="K53" s="208"/>
      <c r="L53" s="142"/>
    </row>
    <row r="54" spans="1:12" ht="26.25" customHeight="1">
      <c r="A54" s="201"/>
      <c r="B54" s="201"/>
      <c r="C54" s="202"/>
      <c r="D54" s="203"/>
      <c r="E54" s="204"/>
      <c r="F54" s="205"/>
      <c r="G54" s="206"/>
      <c r="H54" s="206"/>
      <c r="I54" s="207"/>
      <c r="J54" s="207"/>
      <c r="K54" s="208"/>
      <c r="L54" s="142"/>
    </row>
    <row r="55" spans="1:12" ht="23.25">
      <c r="E55" s="106"/>
      <c r="F55" s="16"/>
      <c r="G55" s="16"/>
      <c r="H55" s="99"/>
    </row>
    <row r="56" spans="1:12" ht="23.25">
      <c r="E56" s="106"/>
      <c r="F56" s="16"/>
      <c r="G56" s="16"/>
      <c r="H56" s="100"/>
    </row>
    <row r="57" spans="1:12" ht="18" hidden="1">
      <c r="E57" s="106"/>
      <c r="F57" s="16"/>
      <c r="G57" s="16"/>
      <c r="H57" s="42"/>
    </row>
    <row r="58" spans="1:12" hidden="1">
      <c r="E58" s="106"/>
      <c r="F58" s="16"/>
      <c r="G58" s="16"/>
      <c r="H58" s="16"/>
    </row>
    <row r="59" spans="1:12" hidden="1">
      <c r="E59" s="106"/>
      <c r="F59" s="16"/>
      <c r="G59" s="16"/>
      <c r="H59" s="16"/>
    </row>
    <row r="60" spans="1:12" hidden="1">
      <c r="E60" s="106"/>
      <c r="F60" s="16"/>
      <c r="G60" s="16"/>
      <c r="H60" s="16"/>
    </row>
    <row r="61" spans="1:12" hidden="1">
      <c r="E61" s="106"/>
      <c r="F61" s="16"/>
      <c r="G61" s="16"/>
      <c r="H61" s="16"/>
    </row>
    <row r="62" spans="1:12" hidden="1">
      <c r="E62" s="106"/>
      <c r="F62" s="16"/>
      <c r="G62" s="16"/>
      <c r="H62" s="16"/>
    </row>
    <row r="63" spans="1:12" hidden="1">
      <c r="E63" s="106"/>
      <c r="F63" s="16"/>
      <c r="G63" s="16"/>
      <c r="H63" s="16"/>
    </row>
    <row r="64" spans="1:12" ht="23.25" hidden="1">
      <c r="C64" s="17"/>
      <c r="D64" s="17"/>
      <c r="E64" s="16"/>
      <c r="F64" s="16"/>
      <c r="H64" s="99"/>
      <c r="K64" s="17"/>
    </row>
    <row r="65" spans="3:11" hidden="1">
      <c r="C65" s="17"/>
      <c r="D65" s="17"/>
      <c r="E65" s="17"/>
      <c r="I65" s="17" t="s">
        <v>12</v>
      </c>
      <c r="K65" s="17"/>
    </row>
    <row r="66" spans="3:11" hidden="1"/>
    <row r="67" spans="3:11" hidden="1"/>
    <row r="68" spans="3:11" hidden="1"/>
    <row r="69" spans="3:11" hidden="1"/>
    <row r="70" spans="3:11" hidden="1"/>
    <row r="71" spans="3:11" hidden="1"/>
    <row r="72" spans="3:11" hidden="1"/>
    <row r="73" spans="3:11" hidden="1"/>
    <row r="74" spans="3:11" hidden="1"/>
    <row r="75" spans="3:11" hidden="1"/>
    <row r="76" spans="3:11" hidden="1"/>
    <row r="77" spans="3:11" hidden="1"/>
    <row r="78" spans="3:11" hidden="1"/>
    <row r="79" spans="3:11" hidden="1"/>
    <row r="80" spans="3:11" hidden="1"/>
    <row r="81" hidden="1"/>
    <row r="82" hidden="1"/>
    <row r="83" hidden="1"/>
    <row r="84" hidden="1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sheetProtection sheet="1" objects="1" scenarios="1" formatColumns="0" formatRows="0" insertColumns="0" insertRows="0" deleteColumns="0" deleteRows="0"/>
  <mergeCells count="2">
    <mergeCell ref="A51:F51"/>
    <mergeCell ref="A1:K1"/>
  </mergeCells>
  <pageMargins left="0.23622047244094491" right="0" top="0.55118110236220474" bottom="0" header="0.51181102362204722" footer="0.11811023622047245"/>
  <pageSetup paperSize="9" scale="3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56"/>
  <sheetViews>
    <sheetView showGridLines="0" topLeftCell="C1" zoomScale="70" zoomScaleNormal="70" zoomScalePageLayoutView="60" workbookViewId="0">
      <selection activeCell="G16" sqref="G16"/>
    </sheetView>
  </sheetViews>
  <sheetFormatPr defaultColWidth="9.140625" defaultRowHeight="0" customHeight="1" zeroHeight="1"/>
  <cols>
    <col min="1" max="2" width="0" style="326" hidden="1" customWidth="1"/>
    <col min="3" max="3" width="12.42578125" style="326" customWidth="1"/>
    <col min="4" max="4" width="83.85546875" style="326" customWidth="1"/>
    <col min="5" max="5" width="34.7109375" style="326" customWidth="1"/>
    <col min="6" max="6" width="31.28515625" style="326" customWidth="1"/>
    <col min="7" max="7" width="34.7109375" style="326" customWidth="1"/>
    <col min="8" max="8" width="38.85546875" style="326" customWidth="1"/>
    <col min="9" max="9" width="34.7109375" style="326" customWidth="1"/>
    <col min="10" max="10" width="3" style="326" customWidth="1"/>
    <col min="11" max="11" width="26.85546875" style="326" customWidth="1"/>
    <col min="12" max="16382" width="9.140625" style="326"/>
    <col min="16383" max="16384" width="14.42578125" style="326" customWidth="1"/>
  </cols>
  <sheetData>
    <row r="1" spans="3:11" ht="27" customHeight="1"/>
    <row r="2" spans="3:11" ht="27" customHeight="1"/>
    <row r="3" spans="3:11" ht="27" customHeight="1"/>
    <row r="4" spans="3:11" s="330" customFormat="1" ht="27" customHeight="1">
      <c r="C4" s="724" t="s">
        <v>465</v>
      </c>
      <c r="D4" s="725"/>
      <c r="E4" s="356" t="str">
        <f>'MOVIMENTO DIARIO'!B4</f>
        <v>26.11.2021</v>
      </c>
      <c r="F4" s="326"/>
      <c r="G4" s="326"/>
      <c r="H4" s="326"/>
    </row>
    <row r="5" spans="3:11" s="333" customFormat="1" ht="27" customHeight="1">
      <c r="C5" s="351"/>
      <c r="D5" s="351"/>
      <c r="E5" s="351"/>
      <c r="F5" s="351"/>
      <c r="G5" s="351"/>
      <c r="H5" s="351"/>
      <c r="I5" s="351"/>
    </row>
    <row r="6" spans="3:11" s="333" customFormat="1" ht="27" customHeight="1">
      <c r="C6" s="351"/>
      <c r="D6" s="351"/>
      <c r="E6" s="351"/>
      <c r="F6" s="351"/>
      <c r="G6" s="351"/>
      <c r="H6" s="351"/>
      <c r="I6" s="351"/>
    </row>
    <row r="7" spans="3:11" s="333" customFormat="1" ht="27" customHeight="1" thickBot="1">
      <c r="C7" s="351"/>
      <c r="D7" s="351"/>
      <c r="E7" s="351"/>
      <c r="F7" s="351"/>
      <c r="G7" s="351"/>
      <c r="H7" s="351"/>
      <c r="I7" s="351"/>
    </row>
    <row r="8" spans="3:11" s="335" customFormat="1" ht="27" customHeight="1" thickBot="1">
      <c r="C8" s="726" t="s">
        <v>462</v>
      </c>
      <c r="D8" s="727"/>
      <c r="E8" s="727"/>
      <c r="F8" s="727"/>
      <c r="G8" s="727"/>
      <c r="H8" s="727"/>
      <c r="I8" s="728"/>
    </row>
    <row r="9" spans="3:11" s="335" customFormat="1" ht="27" customHeight="1" thickBot="1">
      <c r="C9" s="336" t="s">
        <v>111</v>
      </c>
      <c r="D9" s="336" t="s">
        <v>259</v>
      </c>
      <c r="E9" s="336" t="s">
        <v>463</v>
      </c>
      <c r="F9" s="419" t="s">
        <v>416</v>
      </c>
      <c r="G9" s="420" t="s">
        <v>599</v>
      </c>
      <c r="H9" s="419" t="s">
        <v>469</v>
      </c>
      <c r="I9" s="357" t="s">
        <v>470</v>
      </c>
    </row>
    <row r="10" spans="3:11" s="335" customFormat="1" ht="27" customHeight="1">
      <c r="C10" s="654">
        <v>100</v>
      </c>
      <c r="D10" s="655" t="s">
        <v>502</v>
      </c>
      <c r="E10" s="656"/>
      <c r="F10" s="657"/>
      <c r="G10" s="658">
        <f>IFERROR(INDEX('RECOLHIMENTO DE CLIENTES'!D$6:D$247,MATCH('CLIENTES COFRE INTELIGENTE'!D10,'RECOLHIMENTO DE CLIENTES'!C$6:C$247,0)),0)</f>
        <v>0</v>
      </c>
      <c r="H10" s="659"/>
      <c r="I10" s="660">
        <f>(E10-G10)+H10</f>
        <v>0</v>
      </c>
      <c r="K10" s="437" t="str">
        <f t="shared" ref="K10:K44" si="0">IF(I10&lt;0,"a creditar cliente",IF(I10&gt;0,"a recolher","  "))</f>
        <v xml:space="preserve">  </v>
      </c>
    </row>
    <row r="11" spans="3:11" s="335" customFormat="1" ht="27" customHeight="1">
      <c r="C11" s="654">
        <v>100</v>
      </c>
      <c r="D11" s="655" t="s">
        <v>508</v>
      </c>
      <c r="E11" s="656"/>
      <c r="F11" s="657"/>
      <c r="G11" s="658">
        <f>IFERROR(INDEX('RECOLHIMENTO DE CLIENTES'!D$6:D$247,MATCH('CLIENTES COFRE INTELIGENTE'!D11,'RECOLHIMENTO DE CLIENTES'!C$6:C$247,0)),0)</f>
        <v>0</v>
      </c>
      <c r="H11" s="661"/>
      <c r="I11" s="660">
        <f t="shared" ref="I11:I44" si="1">(E11-G11)+H11</f>
        <v>0</v>
      </c>
      <c r="K11" s="437" t="str">
        <f t="shared" si="0"/>
        <v xml:space="preserve">  </v>
      </c>
    </row>
    <row r="12" spans="3:11" s="335" customFormat="1" ht="27" customHeight="1">
      <c r="C12" s="654">
        <v>100</v>
      </c>
      <c r="D12" s="655" t="s">
        <v>503</v>
      </c>
      <c r="E12" s="656"/>
      <c r="F12" s="657"/>
      <c r="G12" s="658">
        <f>IFERROR(INDEX('RECOLHIMENTO DE CLIENTES'!D$6:D$247,MATCH('CLIENTES COFRE INTELIGENTE'!D12,'RECOLHIMENTO DE CLIENTES'!C$6:C$247,0)),0)</f>
        <v>0</v>
      </c>
      <c r="H12" s="661"/>
      <c r="I12" s="660">
        <f t="shared" si="1"/>
        <v>0</v>
      </c>
      <c r="K12" s="437" t="str">
        <f t="shared" si="0"/>
        <v xml:space="preserve">  </v>
      </c>
    </row>
    <row r="13" spans="3:11" s="335" customFormat="1" ht="27" customHeight="1">
      <c r="C13" s="367">
        <v>274</v>
      </c>
      <c r="D13" s="456" t="s">
        <v>501</v>
      </c>
      <c r="E13" s="422"/>
      <c r="F13" s="427"/>
      <c r="G13" s="422">
        <f>IFERROR(INDEX('RECOLHIMENTO DE CLIENTES'!D$6:D$247,MATCH('CLIENTES COFRE INTELIGENTE'!D13,'RECOLHIMENTO DE CLIENTES'!C$6:C$247,0)),0)</f>
        <v>0</v>
      </c>
      <c r="H13" s="423"/>
      <c r="I13" s="596">
        <f t="shared" si="1"/>
        <v>0</v>
      </c>
      <c r="K13" s="437" t="str">
        <f t="shared" si="0"/>
        <v xml:space="preserve">  </v>
      </c>
    </row>
    <row r="14" spans="3:11" s="335" customFormat="1" ht="27" customHeight="1">
      <c r="C14" s="636">
        <v>601</v>
      </c>
      <c r="D14" s="637" t="s">
        <v>500</v>
      </c>
      <c r="E14" s="638"/>
      <c r="F14" s="639"/>
      <c r="G14" s="638">
        <f>IFERROR(INDEX('RECOLHIMENTO DE CLIENTES'!D$6:D$247,MATCH('CLIENTES COFRE INTELIGENTE'!D14,'RECOLHIMENTO DE CLIENTES'!C$6:C$247,0)),0)</f>
        <v>0</v>
      </c>
      <c r="H14" s="640"/>
      <c r="I14" s="641">
        <f t="shared" si="1"/>
        <v>0</v>
      </c>
      <c r="K14" s="437" t="str">
        <f t="shared" si="0"/>
        <v xml:space="preserve">  </v>
      </c>
    </row>
    <row r="15" spans="3:11" s="335" customFormat="1" ht="27" customHeight="1">
      <c r="C15" s="636">
        <v>601</v>
      </c>
      <c r="D15" s="637" t="s">
        <v>555</v>
      </c>
      <c r="E15" s="638"/>
      <c r="F15" s="639"/>
      <c r="G15" s="638">
        <f>IFERROR(INDEX('RECOLHIMENTO DE CLIENTES'!D$6:D$247,MATCH('CLIENTES COFRE INTELIGENTE'!D15,'RECOLHIMENTO DE CLIENTES'!C$6:C$247,0)),0)</f>
        <v>0</v>
      </c>
      <c r="H15" s="640"/>
      <c r="I15" s="641">
        <f t="shared" si="1"/>
        <v>0</v>
      </c>
      <c r="K15" s="437" t="str">
        <f t="shared" si="0"/>
        <v xml:space="preserve">  </v>
      </c>
    </row>
    <row r="16" spans="3:11" s="335" customFormat="1" ht="27" customHeight="1">
      <c r="C16" s="662">
        <v>601</v>
      </c>
      <c r="D16" s="619" t="s">
        <v>540</v>
      </c>
      <c r="E16" s="620"/>
      <c r="F16" s="663"/>
      <c r="G16" s="620">
        <f>IFERROR(INDEX('RECOLHIMENTO DE CLIENTES'!D$6:D$247,MATCH('CLIENTES COFRE INTELIGENTE'!D16,'RECOLHIMENTO DE CLIENTES'!C$6:C$247,0)),0)</f>
        <v>0</v>
      </c>
      <c r="H16" s="622"/>
      <c r="I16" s="623">
        <f t="shared" si="1"/>
        <v>0</v>
      </c>
      <c r="K16" s="437" t="str">
        <f t="shared" si="0"/>
        <v xml:space="preserve">  </v>
      </c>
    </row>
    <row r="17" spans="3:17" s="335" customFormat="1" ht="27" customHeight="1">
      <c r="C17" s="618">
        <v>601</v>
      </c>
      <c r="D17" s="619" t="s">
        <v>573</v>
      </c>
      <c r="E17" s="620"/>
      <c r="F17" s="621"/>
      <c r="G17" s="620">
        <f>IFERROR(INDEX('RECOLHIMENTO DE CLIENTES'!D$6:D$247,MATCH('CLIENTES COFRE INTELIGENTE'!D17,'RECOLHIMENTO DE CLIENTES'!C$6:C$247,0)),0)</f>
        <v>0</v>
      </c>
      <c r="H17" s="622"/>
      <c r="I17" s="623">
        <f t="shared" si="1"/>
        <v>0</v>
      </c>
      <c r="K17" s="437" t="str">
        <f t="shared" si="0"/>
        <v xml:space="preserve">  </v>
      </c>
    </row>
    <row r="18" spans="3:17" s="335" customFormat="1" ht="27" customHeight="1">
      <c r="C18" s="642">
        <v>552</v>
      </c>
      <c r="D18" s="692" t="s">
        <v>484</v>
      </c>
      <c r="E18" s="691"/>
      <c r="F18" s="645"/>
      <c r="G18" s="644">
        <f>IFERROR(INDEX('RECOLHIMENTO DE CLIENTES'!D$6:D$247,MATCH('CLIENTES COFRE INTELIGENTE'!D18,'RECOLHIMENTO DE CLIENTES'!C$6:C$247,0)),0)</f>
        <v>0</v>
      </c>
      <c r="H18" s="646"/>
      <c r="I18" s="647">
        <f t="shared" si="1"/>
        <v>0</v>
      </c>
      <c r="K18" s="437" t="str">
        <f t="shared" si="0"/>
        <v xml:space="preserve">  </v>
      </c>
    </row>
    <row r="19" spans="3:17" s="335" customFormat="1" ht="27" customHeight="1">
      <c r="C19" s="642">
        <v>552</v>
      </c>
      <c r="D19" s="692" t="s">
        <v>579</v>
      </c>
      <c r="E19" s="691"/>
      <c r="F19" s="645"/>
      <c r="G19" s="644">
        <f>IFERROR(INDEX('RECOLHIMENTO DE CLIENTES'!D$6:D$247,MATCH('CLIENTES COFRE INTELIGENTE'!D19,'RECOLHIMENTO DE CLIENTES'!C$6:C$247,0)),0)</f>
        <v>0</v>
      </c>
      <c r="H19" s="646"/>
      <c r="I19" s="647">
        <f t="shared" si="1"/>
        <v>0</v>
      </c>
      <c r="K19" s="437" t="str">
        <f t="shared" si="0"/>
        <v xml:space="preserve">  </v>
      </c>
    </row>
    <row r="20" spans="3:17" s="335" customFormat="1" ht="27" customHeight="1">
      <c r="C20" s="642">
        <v>552</v>
      </c>
      <c r="D20" s="692" t="s">
        <v>483</v>
      </c>
      <c r="E20" s="691"/>
      <c r="F20" s="645"/>
      <c r="G20" s="644">
        <f>IFERROR(INDEX('RECOLHIMENTO DE CLIENTES'!D$6:D$247,MATCH('CLIENTES COFRE INTELIGENTE'!D20,'RECOLHIMENTO DE CLIENTES'!C$6:C$247,0)),0)</f>
        <v>0</v>
      </c>
      <c r="H20" s="646"/>
      <c r="I20" s="647">
        <f t="shared" si="1"/>
        <v>0</v>
      </c>
      <c r="K20" s="437" t="str">
        <f t="shared" si="0"/>
        <v xml:space="preserve">  </v>
      </c>
    </row>
    <row r="21" spans="3:17" s="335" customFormat="1" ht="27" customHeight="1">
      <c r="C21" s="642">
        <v>552</v>
      </c>
      <c r="D21" s="692" t="s">
        <v>485</v>
      </c>
      <c r="E21" s="644"/>
      <c r="F21" s="645"/>
      <c r="G21" s="644">
        <f>IFERROR(INDEX('RECOLHIMENTO DE CLIENTES'!D$6:D$247,MATCH('CLIENTES COFRE INTELIGENTE'!D21,'RECOLHIMENTO DE CLIENTES'!C$6:C$247,0)),0)</f>
        <v>0</v>
      </c>
      <c r="H21" s="646"/>
      <c r="I21" s="647">
        <f t="shared" si="1"/>
        <v>0</v>
      </c>
      <c r="K21" s="437" t="str">
        <f t="shared" si="0"/>
        <v xml:space="preserve">  </v>
      </c>
    </row>
    <row r="22" spans="3:17" s="335" customFormat="1" ht="27" customHeight="1">
      <c r="C22" s="642">
        <v>552</v>
      </c>
      <c r="D22" s="692" t="s">
        <v>554</v>
      </c>
      <c r="E22" s="644"/>
      <c r="F22" s="645"/>
      <c r="G22" s="644">
        <f>IFERROR(INDEX('RECOLHIMENTO DE CLIENTES'!D$6:D$247,MATCH('CLIENTES COFRE INTELIGENTE'!D22,'RECOLHIMENTO DE CLIENTES'!C$6:C$247,0)),0)</f>
        <v>0</v>
      </c>
      <c r="H22" s="646"/>
      <c r="I22" s="647">
        <f t="shared" si="1"/>
        <v>0</v>
      </c>
      <c r="K22" s="437" t="str">
        <f t="shared" si="0"/>
        <v xml:space="preserve">  </v>
      </c>
    </row>
    <row r="23" spans="3:17" s="335" customFormat="1" ht="27" customHeight="1">
      <c r="C23" s="642">
        <v>552</v>
      </c>
      <c r="D23" s="643" t="s">
        <v>489</v>
      </c>
      <c r="E23" s="644"/>
      <c r="F23" s="645"/>
      <c r="G23" s="644">
        <f>IFERROR(INDEX('RECOLHIMENTO DE CLIENTES'!D$6:D$247,MATCH('CLIENTES COFRE INTELIGENTE'!D23,'RECOLHIMENTO DE CLIENTES'!C$6:C$247,0)),0)</f>
        <v>0</v>
      </c>
      <c r="H23" s="646"/>
      <c r="I23" s="647">
        <f t="shared" si="1"/>
        <v>0</v>
      </c>
      <c r="K23" s="437" t="str">
        <f t="shared" si="0"/>
        <v xml:space="preserve">  </v>
      </c>
    </row>
    <row r="24" spans="3:17" s="335" customFormat="1" ht="27" customHeight="1">
      <c r="C24" s="624">
        <v>208</v>
      </c>
      <c r="D24" s="625" t="s">
        <v>534</v>
      </c>
      <c r="E24" s="626"/>
      <c r="F24" s="627"/>
      <c r="G24" s="626">
        <f>IFERROR(INDEX('RECOLHIMENTO DE CLIENTES'!D$6:D$247,MATCH('CLIENTES COFRE INTELIGENTE'!D24,'RECOLHIMENTO DE CLIENTES'!C$6:C$247,0)),0)</f>
        <v>0</v>
      </c>
      <c r="H24" s="628"/>
      <c r="I24" s="629">
        <f t="shared" si="1"/>
        <v>0</v>
      </c>
      <c r="K24" s="437" t="str">
        <f t="shared" si="0"/>
        <v xml:space="preserve">  </v>
      </c>
    </row>
    <row r="25" spans="3:17" s="335" customFormat="1" ht="27" customHeight="1">
      <c r="C25" s="631">
        <v>183</v>
      </c>
      <c r="D25" s="681" t="s">
        <v>584</v>
      </c>
      <c r="E25" s="632"/>
      <c r="F25" s="633"/>
      <c r="G25" s="632">
        <f>IFERROR(INDEX('RECOLHIMENTO DE CLIENTES'!D$6:D$247,MATCH('CLIENTES COFRE INTELIGENTE'!D25,'RECOLHIMENTO DE CLIENTES'!C$6:C$247,0)),0)</f>
        <v>0</v>
      </c>
      <c r="H25" s="634"/>
      <c r="I25" s="635">
        <f t="shared" si="1"/>
        <v>0</v>
      </c>
      <c r="K25" s="437" t="str">
        <f t="shared" si="0"/>
        <v xml:space="preserve">  </v>
      </c>
      <c r="L25" s="531"/>
      <c r="M25" s="531"/>
      <c r="N25" s="531"/>
      <c r="O25" s="531"/>
      <c r="P25" s="531"/>
      <c r="Q25" s="531"/>
    </row>
    <row r="26" spans="3:17" s="335" customFormat="1" ht="27" customHeight="1">
      <c r="C26" s="631">
        <v>183</v>
      </c>
      <c r="D26" s="681" t="s">
        <v>587</v>
      </c>
      <c r="E26" s="632"/>
      <c r="F26" s="633"/>
      <c r="G26" s="632">
        <f>IFERROR(INDEX('RECOLHIMENTO DE CLIENTES'!D$6:D$247,MATCH('CLIENTES COFRE INTELIGENTE'!D26,'RECOLHIMENTO DE CLIENTES'!C$6:C$247,0)),0)</f>
        <v>0</v>
      </c>
      <c r="H26" s="634"/>
      <c r="I26" s="635">
        <f t="shared" si="1"/>
        <v>0</v>
      </c>
      <c r="K26" s="437" t="str">
        <f t="shared" si="0"/>
        <v xml:space="preserve">  </v>
      </c>
      <c r="L26" s="531"/>
      <c r="M26" s="531"/>
      <c r="N26" s="531"/>
      <c r="O26" s="531"/>
      <c r="P26" s="531"/>
      <c r="Q26" s="531"/>
    </row>
    <row r="27" spans="3:17" s="335" customFormat="1" ht="27" customHeight="1">
      <c r="C27" s="682">
        <v>107</v>
      </c>
      <c r="D27" s="683" t="s">
        <v>556</v>
      </c>
      <c r="E27" s="684"/>
      <c r="F27" s="685"/>
      <c r="G27" s="684">
        <f>IFERROR(INDEX('RECOLHIMENTO DE CLIENTES'!D$6:D$247,MATCH('CLIENTES COFRE INTELIGENTE'!D27,'RECOLHIMENTO DE CLIENTES'!C$6:C$247,0)),0)</f>
        <v>0</v>
      </c>
      <c r="H27" s="686"/>
      <c r="I27" s="687">
        <f t="shared" si="1"/>
        <v>0</v>
      </c>
      <c r="K27" s="437" t="str">
        <f t="shared" si="0"/>
        <v xml:space="preserve">  </v>
      </c>
      <c r="L27" s="531"/>
      <c r="M27" s="531"/>
      <c r="N27" s="531"/>
      <c r="O27" s="531"/>
      <c r="P27" s="531"/>
      <c r="Q27" s="531"/>
    </row>
    <row r="28" spans="3:17" s="335" customFormat="1" ht="27" customHeight="1">
      <c r="C28" s="648">
        <v>91</v>
      </c>
      <c r="D28" s="649" t="s">
        <v>524</v>
      </c>
      <c r="E28" s="650"/>
      <c r="F28" s="651"/>
      <c r="G28" s="650">
        <f>IFERROR(INDEX('RECOLHIMENTO DE CLIENTES'!D$6:D$247,MATCH('CLIENTES COFRE INTELIGENTE'!D28,'RECOLHIMENTO DE CLIENTES'!C$6:C$247,0)),0)</f>
        <v>0</v>
      </c>
      <c r="H28" s="652"/>
      <c r="I28" s="653">
        <f t="shared" si="1"/>
        <v>0</v>
      </c>
      <c r="K28" s="437" t="str">
        <f t="shared" si="0"/>
        <v xml:space="preserve">  </v>
      </c>
    </row>
    <row r="29" spans="3:17" s="335" customFormat="1" ht="27" customHeight="1">
      <c r="C29" s="648">
        <v>91</v>
      </c>
      <c r="D29" s="649" t="s">
        <v>526</v>
      </c>
      <c r="E29" s="650"/>
      <c r="F29" s="651"/>
      <c r="G29" s="650">
        <f>IFERROR(INDEX('RECOLHIMENTO DE CLIENTES'!D$6:D$247,MATCH('CLIENTES COFRE INTELIGENTE'!D29,'RECOLHIMENTO DE CLIENTES'!C$6:C$247,0)),0)</f>
        <v>0</v>
      </c>
      <c r="H29" s="652"/>
      <c r="I29" s="653">
        <f t="shared" si="1"/>
        <v>0</v>
      </c>
      <c r="K29" s="437" t="str">
        <f t="shared" si="0"/>
        <v xml:space="preserve">  </v>
      </c>
    </row>
    <row r="30" spans="3:17" s="335" customFormat="1" ht="27" customHeight="1">
      <c r="C30" s="414">
        <v>91</v>
      </c>
      <c r="D30" s="690" t="s">
        <v>528</v>
      </c>
      <c r="E30" s="688"/>
      <c r="F30" s="689"/>
      <c r="G30" s="422">
        <f>IFERROR(INDEX('RECOLHIMENTO DE CLIENTES'!D$6:D$247,MATCH('CLIENTES COFRE INTELIGENTE'!D30,'RECOLHIMENTO DE CLIENTES'!C$6:C$247,0)),0)</f>
        <v>0</v>
      </c>
      <c r="H30" s="423"/>
      <c r="I30" s="596">
        <f t="shared" si="1"/>
        <v>0</v>
      </c>
      <c r="K30" s="437" t="str">
        <f t="shared" si="0"/>
        <v xml:space="preserve">  </v>
      </c>
    </row>
    <row r="31" spans="3:17" s="335" customFormat="1" ht="27" customHeight="1">
      <c r="C31" s="624">
        <v>208</v>
      </c>
      <c r="D31" s="625" t="s">
        <v>588</v>
      </c>
      <c r="E31" s="626"/>
      <c r="F31" s="627"/>
      <c r="G31" s="626">
        <f>IFERROR(INDEX('RECOLHIMENTO DE CLIENTES'!D$6:D$247,MATCH('CLIENTES COFRE INTELIGENTE'!D31,'RECOLHIMENTO DE CLIENTES'!C$6:C$247,0)),0)</f>
        <v>0</v>
      </c>
      <c r="H31" s="628"/>
      <c r="I31" s="629">
        <f t="shared" si="1"/>
        <v>0</v>
      </c>
      <c r="K31" s="437" t="str">
        <f t="shared" si="0"/>
        <v xml:space="preserve">  </v>
      </c>
    </row>
    <row r="32" spans="3:17" s="335" customFormat="1" ht="27" customHeight="1">
      <c r="C32" s="414">
        <v>91</v>
      </c>
      <c r="D32" s="690" t="s">
        <v>525</v>
      </c>
      <c r="E32" s="422"/>
      <c r="F32" s="428"/>
      <c r="G32" s="422">
        <f>IFERROR(INDEX('RECOLHIMENTO DE CLIENTES'!D$6:D$247,MATCH('CLIENTES COFRE INTELIGENTE'!D32,'RECOLHIMENTO DE CLIENTES'!C$6:C$247,0)),0)</f>
        <v>0</v>
      </c>
      <c r="H32" s="423"/>
      <c r="I32" s="596">
        <f t="shared" si="1"/>
        <v>0</v>
      </c>
      <c r="K32" s="437" t="str">
        <f t="shared" si="0"/>
        <v xml:space="preserve">  </v>
      </c>
    </row>
    <row r="33" spans="3:11" s="335" customFormat="1" ht="27" customHeight="1">
      <c r="C33" s="618">
        <v>601</v>
      </c>
      <c r="D33" s="619" t="s">
        <v>578</v>
      </c>
      <c r="E33" s="620"/>
      <c r="F33" s="663"/>
      <c r="G33" s="620">
        <f>IFERROR(INDEX('RECOLHIMENTO DE CLIENTES'!D$6:D$247,MATCH('CLIENTES COFRE INTELIGENTE'!D33,'RECOLHIMENTO DE CLIENTES'!C$6:C$247,0)),0)</f>
        <v>0</v>
      </c>
      <c r="H33" s="622"/>
      <c r="I33" s="623">
        <f t="shared" si="1"/>
        <v>0</v>
      </c>
      <c r="K33" s="437" t="str">
        <f t="shared" si="0"/>
        <v xml:space="preserve">  </v>
      </c>
    </row>
    <row r="34" spans="3:11" s="335" customFormat="1" ht="27" customHeight="1">
      <c r="C34" s="618">
        <v>601</v>
      </c>
      <c r="D34" s="619" t="s">
        <v>580</v>
      </c>
      <c r="E34" s="620"/>
      <c r="F34" s="621"/>
      <c r="G34" s="620">
        <f>IFERROR(INDEX('RECOLHIMENTO DE CLIENTES'!D$6:D$247,MATCH('CLIENTES COFRE INTELIGENTE'!D34,'RECOLHIMENTO DE CLIENTES'!C$6:C$247,0)),0)</f>
        <v>0</v>
      </c>
      <c r="H34" s="622"/>
      <c r="I34" s="623">
        <f t="shared" si="1"/>
        <v>0</v>
      </c>
      <c r="K34" s="437" t="str">
        <f t="shared" si="0"/>
        <v xml:space="preserve">  </v>
      </c>
    </row>
    <row r="35" spans="3:11" s="335" customFormat="1" ht="27" customHeight="1">
      <c r="C35" s="670">
        <v>44</v>
      </c>
      <c r="D35" s="671" t="s">
        <v>582</v>
      </c>
      <c r="E35" s="672"/>
      <c r="F35" s="673"/>
      <c r="G35" s="672">
        <f>IFERROR(INDEX('RECOLHIMENTO DE CLIENTES'!D$6:D$247,MATCH('CLIENTES COFRE INTELIGENTE'!D35,'RECOLHIMENTO DE CLIENTES'!C$6:C$247,0)),0)</f>
        <v>0</v>
      </c>
      <c r="H35" s="674"/>
      <c r="I35" s="675">
        <f t="shared" si="1"/>
        <v>0</v>
      </c>
      <c r="K35" s="437" t="str">
        <f t="shared" si="0"/>
        <v xml:space="preserve">  </v>
      </c>
    </row>
    <row r="36" spans="3:11" s="335" customFormat="1" ht="27" customHeight="1">
      <c r="C36" s="414"/>
      <c r="D36" s="421"/>
      <c r="E36" s="422"/>
      <c r="F36" s="428"/>
      <c r="G36" s="422">
        <f>IFERROR(INDEX('RECOLHIMENTO DE CLIENTES'!D$6:D$247,MATCH('CLIENTES COFRE INTELIGENTE'!D36,'RECOLHIMENTO DE CLIENTES'!C$6:C$247,0)),0)</f>
        <v>0</v>
      </c>
      <c r="H36" s="423"/>
      <c r="I36" s="596">
        <f t="shared" si="1"/>
        <v>0</v>
      </c>
      <c r="K36" s="437" t="str">
        <f t="shared" si="0"/>
        <v xml:space="preserve">  </v>
      </c>
    </row>
    <row r="37" spans="3:11" s="335" customFormat="1" ht="27" customHeight="1">
      <c r="C37" s="414"/>
      <c r="D37" s="421"/>
      <c r="E37" s="422"/>
      <c r="F37" s="428"/>
      <c r="G37" s="422">
        <f>IFERROR(INDEX('RECOLHIMENTO DE CLIENTES'!D$6:D$247,MATCH('CLIENTES COFRE INTELIGENTE'!D37,'RECOLHIMENTO DE CLIENTES'!C$6:C$247,0)),0)</f>
        <v>0</v>
      </c>
      <c r="H37" s="423"/>
      <c r="I37" s="596">
        <f t="shared" si="1"/>
        <v>0</v>
      </c>
      <c r="K37" s="437" t="str">
        <f t="shared" si="0"/>
        <v xml:space="preserve">  </v>
      </c>
    </row>
    <row r="38" spans="3:11" s="335" customFormat="1" ht="27" customHeight="1">
      <c r="C38" s="414"/>
      <c r="D38" s="421"/>
      <c r="E38" s="422"/>
      <c r="F38" s="428"/>
      <c r="G38" s="422">
        <f>IFERROR(INDEX('RECOLHIMENTO DE CLIENTES'!D$6:D$247,MATCH('CLIENTES COFRE INTELIGENTE'!D38,'RECOLHIMENTO DE CLIENTES'!C$6:C$247,0)),0)</f>
        <v>0</v>
      </c>
      <c r="H38" s="423"/>
      <c r="I38" s="596">
        <f t="shared" si="1"/>
        <v>0</v>
      </c>
      <c r="K38" s="437" t="str">
        <f t="shared" si="0"/>
        <v xml:space="preserve">  </v>
      </c>
    </row>
    <row r="39" spans="3:11" s="335" customFormat="1" ht="27" customHeight="1">
      <c r="C39" s="414"/>
      <c r="D39" s="421"/>
      <c r="E39" s="422"/>
      <c r="F39" s="428"/>
      <c r="G39" s="422">
        <f>IFERROR(INDEX('RECOLHIMENTO DE CLIENTES'!D$6:D$247,MATCH('CLIENTES COFRE INTELIGENTE'!D39,'RECOLHIMENTO DE CLIENTES'!C$6:C$247,0)),0)</f>
        <v>0</v>
      </c>
      <c r="H39" s="423"/>
      <c r="I39" s="596">
        <f t="shared" si="1"/>
        <v>0</v>
      </c>
      <c r="K39" s="437" t="str">
        <f t="shared" si="0"/>
        <v xml:space="preserve">  </v>
      </c>
    </row>
    <row r="40" spans="3:11" s="335" customFormat="1" ht="27" customHeight="1">
      <c r="C40" s="414"/>
      <c r="D40" s="421"/>
      <c r="E40" s="422"/>
      <c r="F40" s="428"/>
      <c r="G40" s="422">
        <f>IFERROR(INDEX('RECOLHIMENTO DE CLIENTES'!D$6:D$247,MATCH('CLIENTES COFRE INTELIGENTE'!D40,'RECOLHIMENTO DE CLIENTES'!C$6:C$247,0)),0)</f>
        <v>0</v>
      </c>
      <c r="H40" s="549"/>
      <c r="I40" s="596">
        <f t="shared" si="1"/>
        <v>0</v>
      </c>
      <c r="K40" s="437" t="str">
        <f t="shared" si="0"/>
        <v xml:space="preserve">  </v>
      </c>
    </row>
    <row r="41" spans="3:11" s="335" customFormat="1" ht="27" customHeight="1">
      <c r="C41" s="414"/>
      <c r="D41" s="421"/>
      <c r="E41" s="422"/>
      <c r="F41" s="428"/>
      <c r="G41" s="422">
        <f>IFERROR(INDEX('RECOLHIMENTO DE CLIENTES'!D$6:D$247,MATCH('CLIENTES COFRE INTELIGENTE'!D41,'RECOLHIMENTO DE CLIENTES'!C$6:C$247,0)),0)</f>
        <v>0</v>
      </c>
      <c r="H41" s="549"/>
      <c r="I41" s="596">
        <f t="shared" si="1"/>
        <v>0</v>
      </c>
      <c r="K41" s="437" t="str">
        <f t="shared" si="0"/>
        <v xml:space="preserve">  </v>
      </c>
    </row>
    <row r="42" spans="3:11" s="335" customFormat="1" ht="27" customHeight="1">
      <c r="C42" s="414"/>
      <c r="D42" s="421"/>
      <c r="E42" s="422"/>
      <c r="F42" s="428"/>
      <c r="G42" s="422">
        <f>IFERROR(INDEX('RECOLHIMENTO DE CLIENTES'!D$6:D$247,MATCH('CLIENTES COFRE INTELIGENTE'!D42,'RECOLHIMENTO DE CLIENTES'!C$6:C$247,0)),0)</f>
        <v>0</v>
      </c>
      <c r="H42" s="549"/>
      <c r="I42" s="596">
        <f t="shared" si="1"/>
        <v>0</v>
      </c>
      <c r="K42" s="437" t="str">
        <f t="shared" si="0"/>
        <v xml:space="preserve">  </v>
      </c>
    </row>
    <row r="43" spans="3:11" s="335" customFormat="1" ht="27" customHeight="1">
      <c r="C43" s="414"/>
      <c r="D43" s="421"/>
      <c r="E43" s="422"/>
      <c r="F43" s="428"/>
      <c r="G43" s="422">
        <f>IFERROR(INDEX('RECOLHIMENTO DE CLIENTES'!D$6:D$247,MATCH('CLIENTES COFRE INTELIGENTE'!D43,'RECOLHIMENTO DE CLIENTES'!C$6:C$247,0)),0)</f>
        <v>0</v>
      </c>
      <c r="H43" s="549"/>
      <c r="I43" s="596">
        <f t="shared" si="1"/>
        <v>0</v>
      </c>
      <c r="K43" s="437" t="str">
        <f t="shared" si="0"/>
        <v xml:space="preserve">  </v>
      </c>
    </row>
    <row r="44" spans="3:11" s="335" customFormat="1" ht="27" customHeight="1" thickBot="1">
      <c r="C44" s="368"/>
      <c r="D44" s="421" t="s">
        <v>35</v>
      </c>
      <c r="E44" s="422"/>
      <c r="F44" s="429"/>
      <c r="G44" s="422">
        <f>IFERROR(INDEX('RECOLHIMENTO DE CLIENTES'!D$6:D$247,MATCH('CLIENTES COFRE INTELIGENTE'!D44,'RECOLHIMENTO DE CLIENTES'!C$6:C$247,0)),0)</f>
        <v>0</v>
      </c>
      <c r="H44" s="424"/>
      <c r="I44" s="596">
        <f t="shared" si="1"/>
        <v>0</v>
      </c>
      <c r="K44" s="437" t="str">
        <f t="shared" si="0"/>
        <v xml:space="preserve">  </v>
      </c>
    </row>
    <row r="45" spans="3:11" s="333" customFormat="1" ht="27" customHeight="1" thickBot="1">
      <c r="C45" s="729" t="s">
        <v>11</v>
      </c>
      <c r="D45" s="730"/>
      <c r="E45" s="425">
        <f>SUM(E10:E44)</f>
        <v>0</v>
      </c>
      <c r="F45" s="425"/>
      <c r="G45" s="425">
        <f>SUM(G10:G44)</f>
        <v>0</v>
      </c>
      <c r="H45" s="425">
        <f>SUM(H10:H44)</f>
        <v>0</v>
      </c>
      <c r="I45" s="425">
        <f>SUM(I10:I44)</f>
        <v>0</v>
      </c>
    </row>
    <row r="46" spans="3:11" s="333" customFormat="1" ht="27" customHeight="1">
      <c r="C46" s="345"/>
      <c r="D46" s="351"/>
      <c r="E46" s="351"/>
      <c r="F46" s="351"/>
      <c r="G46" s="351"/>
      <c r="H46" s="351"/>
      <c r="I46" s="351"/>
    </row>
    <row r="47" spans="3:11" ht="0" hidden="1" customHeight="1">
      <c r="C47" s="341" t="s">
        <v>12</v>
      </c>
      <c r="D47" s="352"/>
      <c r="E47" s="352"/>
      <c r="F47" s="352"/>
      <c r="G47" s="352"/>
      <c r="H47" s="352"/>
      <c r="I47" s="352"/>
    </row>
    <row r="48" spans="3:11" ht="0" hidden="1" customHeight="1">
      <c r="C48" s="342"/>
      <c r="D48" s="353"/>
      <c r="E48" s="353"/>
      <c r="F48" s="353"/>
      <c r="G48" s="353"/>
      <c r="H48" s="353"/>
      <c r="I48" s="353"/>
    </row>
    <row r="49" spans="3:9" ht="0" hidden="1" customHeight="1">
      <c r="C49" s="342"/>
      <c r="D49" s="353"/>
      <c r="E49" s="353"/>
      <c r="F49" s="353"/>
      <c r="G49" s="353"/>
      <c r="H49" s="353"/>
      <c r="I49" s="353"/>
    </row>
    <row r="50" spans="3:9" ht="0" hidden="1" customHeight="1">
      <c r="C50" s="342"/>
      <c r="D50" s="353"/>
      <c r="E50" s="353"/>
      <c r="F50" s="353"/>
      <c r="G50" s="353"/>
      <c r="H50" s="353"/>
      <c r="I50" s="353"/>
    </row>
    <row r="51" spans="3:9" ht="0" hidden="1" customHeight="1">
      <c r="C51" s="342"/>
      <c r="D51" s="353"/>
      <c r="E51" s="353"/>
      <c r="F51" s="353"/>
      <c r="G51" s="353"/>
      <c r="H51" s="353"/>
      <c r="I51" s="353"/>
    </row>
    <row r="52" spans="3:9" ht="0" hidden="1" customHeight="1">
      <c r="C52" s="342"/>
      <c r="D52" s="353"/>
      <c r="E52" s="353"/>
      <c r="F52" s="353"/>
      <c r="G52" s="353"/>
      <c r="H52" s="353"/>
      <c r="I52" s="353"/>
    </row>
    <row r="53" spans="3:9" ht="0" hidden="1" customHeight="1">
      <c r="C53" s="342"/>
      <c r="D53" s="353"/>
      <c r="E53" s="353"/>
      <c r="F53" s="353"/>
      <c r="G53" s="353"/>
      <c r="H53" s="353"/>
      <c r="I53" s="353"/>
    </row>
    <row r="54" spans="3:9" ht="0" hidden="1" customHeight="1">
      <c r="C54" s="343"/>
      <c r="D54" s="354"/>
      <c r="E54" s="354"/>
      <c r="F54" s="354"/>
      <c r="G54" s="354"/>
      <c r="H54" s="354"/>
      <c r="I54" s="354"/>
    </row>
    <row r="55" spans="3:9" ht="0" hidden="1" customHeight="1">
      <c r="C55" s="726" t="s">
        <v>11</v>
      </c>
      <c r="D55" s="727"/>
      <c r="E55" s="727"/>
      <c r="F55" s="727"/>
      <c r="G55" s="727"/>
      <c r="H55" s="727"/>
      <c r="I55" s="727"/>
    </row>
    <row r="56" spans="3:9" ht="0" hidden="1" customHeight="1"/>
  </sheetData>
  <mergeCells count="4">
    <mergeCell ref="C4:D4"/>
    <mergeCell ref="C8:I8"/>
    <mergeCell ref="C45:D45"/>
    <mergeCell ref="C55:I55"/>
  </mergeCells>
  <pageMargins left="0.11811023622047245" right="0.35433070866141736" top="0.39370078740157483" bottom="0" header="0.31496062992125984" footer="0.11811023622047245"/>
  <pageSetup paperSize="9" scale="40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XFC93"/>
  <sheetViews>
    <sheetView showGridLines="0" zoomScale="70" zoomScaleNormal="70" zoomScalePageLayoutView="60" workbookViewId="0">
      <selection activeCell="B46" sqref="B46"/>
    </sheetView>
  </sheetViews>
  <sheetFormatPr defaultColWidth="0" defaultRowHeight="27" customHeight="1" zeroHeight="1"/>
  <cols>
    <col min="1" max="1" width="95" style="7" customWidth="1"/>
    <col min="2" max="2" width="43.7109375" style="8" customWidth="1"/>
    <col min="3" max="3" width="8.5703125" style="7" customWidth="1"/>
    <col min="4" max="4" width="38.5703125" style="7" customWidth="1"/>
    <col min="5" max="5" width="33.28515625" style="8" customWidth="1"/>
    <col min="6" max="6" width="20.140625" style="7" customWidth="1"/>
    <col min="7" max="7" width="11.85546875" style="7" customWidth="1"/>
    <col min="8" max="16383" width="0" style="7" hidden="1"/>
    <col min="16384" max="16384" width="0.140625" style="7" hidden="1" customWidth="1"/>
  </cols>
  <sheetData>
    <row r="1" spans="1:5" ht="27" customHeight="1"/>
    <row r="2" spans="1:5" ht="27" customHeight="1"/>
    <row r="3" spans="1:5" ht="27" customHeight="1"/>
    <row r="4" spans="1:5" s="9" customFormat="1" ht="27" customHeight="1">
      <c r="A4" s="195" t="s">
        <v>86</v>
      </c>
      <c r="B4" s="143" t="s">
        <v>595</v>
      </c>
      <c r="C4" s="53"/>
      <c r="D4" s="10"/>
      <c r="E4" s="54"/>
    </row>
    <row r="5" spans="1:5" s="26" customFormat="1" ht="27" customHeight="1">
      <c r="A5" s="196" t="s">
        <v>37</v>
      </c>
      <c r="B5" s="397">
        <v>0</v>
      </c>
      <c r="C5" s="35"/>
      <c r="D5" s="32"/>
      <c r="E5" s="33"/>
    </row>
    <row r="6" spans="1:5" s="26" customFormat="1" ht="27" customHeight="1">
      <c r="A6" s="144"/>
      <c r="B6" s="145" t="s">
        <v>12</v>
      </c>
      <c r="C6" s="35"/>
      <c r="D6" s="39"/>
      <c r="E6" s="33"/>
    </row>
    <row r="7" spans="1:5" s="27" customFormat="1" ht="27" customHeight="1">
      <c r="A7" s="734" t="s">
        <v>75</v>
      </c>
      <c r="B7" s="735"/>
      <c r="C7" s="40"/>
      <c r="D7" s="736"/>
      <c r="E7" s="736"/>
    </row>
    <row r="8" spans="1:5" s="27" customFormat="1" ht="27" customHeight="1">
      <c r="A8" s="146"/>
      <c r="B8" s="190"/>
      <c r="C8" s="40"/>
      <c r="D8" s="737" t="s">
        <v>70</v>
      </c>
      <c r="E8" s="737"/>
    </row>
    <row r="9" spans="1:5" s="27" customFormat="1" ht="27" customHeight="1">
      <c r="A9" s="147"/>
      <c r="B9" s="148"/>
      <c r="C9" s="40"/>
      <c r="D9" s="193" t="s">
        <v>73</v>
      </c>
      <c r="E9" s="193" t="s">
        <v>43</v>
      </c>
    </row>
    <row r="10" spans="1:5" s="27" customFormat="1" ht="27" customHeight="1">
      <c r="A10" s="151" t="s">
        <v>71</v>
      </c>
      <c r="B10" s="160">
        <f>SUM(E10:E25)</f>
        <v>0</v>
      </c>
      <c r="C10" s="55" t="s">
        <v>35</v>
      </c>
      <c r="D10" s="175"/>
      <c r="E10" s="176">
        <v>0</v>
      </c>
    </row>
    <row r="11" spans="1:5" s="27" customFormat="1" ht="27" customHeight="1">
      <c r="A11" s="149"/>
      <c r="B11" s="150"/>
      <c r="C11" s="40"/>
      <c r="D11" s="154"/>
      <c r="E11" s="164">
        <v>0</v>
      </c>
    </row>
    <row r="12" spans="1:5" s="27" customFormat="1" ht="27" customHeight="1">
      <c r="A12" s="151" t="s">
        <v>72</v>
      </c>
      <c r="B12" s="150">
        <f>' SUPRIMENTO CASHS'!F61</f>
        <v>0</v>
      </c>
      <c r="C12" s="40"/>
      <c r="D12" s="154"/>
      <c r="E12" s="164">
        <v>0</v>
      </c>
    </row>
    <row r="13" spans="1:5" s="27" customFormat="1" ht="27" customHeight="1">
      <c r="A13" s="149"/>
      <c r="B13" s="150"/>
      <c r="C13" s="40"/>
      <c r="D13" s="154"/>
      <c r="E13" s="164">
        <v>0</v>
      </c>
    </row>
    <row r="14" spans="1:5" s="27" customFormat="1" ht="27" customHeight="1">
      <c r="A14" s="151" t="s">
        <v>94</v>
      </c>
      <c r="B14" s="150">
        <f>AGÊNCIAS!H44</f>
        <v>0</v>
      </c>
      <c r="C14" s="40"/>
      <c r="D14" s="154" t="s">
        <v>12</v>
      </c>
      <c r="E14" s="164">
        <v>0</v>
      </c>
    </row>
    <row r="15" spans="1:5" s="27" customFormat="1" ht="27" customHeight="1">
      <c r="A15" s="151"/>
      <c r="B15" s="150"/>
      <c r="C15" s="40"/>
      <c r="D15" s="154"/>
      <c r="E15" s="164">
        <v>0</v>
      </c>
    </row>
    <row r="16" spans="1:5" s="27" customFormat="1" ht="27" customHeight="1">
      <c r="A16" s="151"/>
      <c r="B16" s="592"/>
      <c r="C16" s="40"/>
      <c r="D16" s="154"/>
      <c r="E16" s="164">
        <v>0</v>
      </c>
    </row>
    <row r="17" spans="1:5" s="27" customFormat="1" ht="27" customHeight="1">
      <c r="A17" s="151"/>
      <c r="B17" s="592"/>
      <c r="C17" s="34"/>
      <c r="D17" s="154"/>
      <c r="E17" s="164">
        <v>0</v>
      </c>
    </row>
    <row r="18" spans="1:5" s="27" customFormat="1" ht="27" customHeight="1">
      <c r="A18" s="151"/>
      <c r="B18" s="592"/>
      <c r="C18" s="40"/>
      <c r="D18" s="155" t="s">
        <v>12</v>
      </c>
      <c r="E18" s="164">
        <v>0</v>
      </c>
    </row>
    <row r="19" spans="1:5" s="27" customFormat="1" ht="27" customHeight="1">
      <c r="A19" s="151" t="s">
        <v>594</v>
      </c>
      <c r="B19" s="150">
        <v>0</v>
      </c>
      <c r="C19" s="40"/>
      <c r="D19" s="155"/>
      <c r="E19" s="164">
        <v>0</v>
      </c>
    </row>
    <row r="20" spans="1:5" s="27" customFormat="1" ht="27" customHeight="1">
      <c r="A20" s="151" t="s">
        <v>597</v>
      </c>
      <c r="B20" s="150">
        <v>0</v>
      </c>
      <c r="C20" s="40"/>
      <c r="D20" s="155"/>
      <c r="E20" s="164">
        <v>0</v>
      </c>
    </row>
    <row r="21" spans="1:5" s="27" customFormat="1" ht="27" customHeight="1">
      <c r="A21" s="151"/>
      <c r="B21" s="592"/>
      <c r="C21" s="40"/>
      <c r="D21" s="155"/>
      <c r="E21" s="164">
        <v>0</v>
      </c>
    </row>
    <row r="22" spans="1:5" s="27" customFormat="1" ht="27" customHeight="1">
      <c r="A22" s="151"/>
      <c r="B22" s="592"/>
      <c r="C22" s="40"/>
      <c r="D22" s="155"/>
      <c r="E22" s="164">
        <v>0</v>
      </c>
    </row>
    <row r="23" spans="1:5" s="27" customFormat="1" ht="27" customHeight="1">
      <c r="A23" s="450"/>
      <c r="B23" s="451"/>
      <c r="C23" s="40"/>
      <c r="D23" s="155"/>
      <c r="E23" s="164">
        <v>0</v>
      </c>
    </row>
    <row r="24" spans="1:5" s="27" customFormat="1" ht="27" customHeight="1">
      <c r="A24" s="450"/>
      <c r="B24" s="451"/>
      <c r="C24" s="40"/>
      <c r="D24" s="155"/>
      <c r="E24" s="164">
        <v>0</v>
      </c>
    </row>
    <row r="25" spans="1:5" s="27" customFormat="1" ht="27" customHeight="1">
      <c r="A25" s="450"/>
      <c r="B25" s="451"/>
      <c r="C25" s="40"/>
      <c r="D25" s="155"/>
      <c r="E25" s="164">
        <v>0</v>
      </c>
    </row>
    <row r="26" spans="1:5" s="27" customFormat="1" ht="27" customHeight="1">
      <c r="A26" s="450"/>
      <c r="B26" s="451"/>
      <c r="C26" s="40"/>
      <c r="D26" s="174" t="s">
        <v>11</v>
      </c>
      <c r="E26" s="200">
        <f>SUM(E10:E25)</f>
        <v>0</v>
      </c>
    </row>
    <row r="27" spans="1:5" s="27" customFormat="1" ht="27" customHeight="1">
      <c r="A27" s="151"/>
      <c r="B27" s="150"/>
      <c r="C27" s="40"/>
      <c r="D27" s="104"/>
      <c r="E27" s="105"/>
    </row>
    <row r="28" spans="1:5" s="27" customFormat="1" ht="27" customHeight="1">
      <c r="A28" s="151"/>
      <c r="B28" s="150"/>
      <c r="C28" s="40"/>
      <c r="D28" s="732" t="s">
        <v>101</v>
      </c>
      <c r="E28" s="733"/>
    </row>
    <row r="29" spans="1:5" s="27" customFormat="1" ht="27" customHeight="1">
      <c r="A29" s="450"/>
      <c r="B29" s="451"/>
      <c r="C29" s="40"/>
      <c r="D29" s="453"/>
      <c r="E29" s="392">
        <v>0</v>
      </c>
    </row>
    <row r="30" spans="1:5" s="27" customFormat="1" ht="27" customHeight="1">
      <c r="A30" s="430" t="s">
        <v>467</v>
      </c>
      <c r="B30" s="431">
        <f>IF('CLIENTES COFRE INTELIGENTE'!H45&lt;0,0,'CLIENTES COFRE INTELIGENTE'!H45)</f>
        <v>0</v>
      </c>
      <c r="C30" s="40"/>
      <c r="D30" s="680"/>
      <c r="E30" s="393">
        <v>0</v>
      </c>
    </row>
    <row r="31" spans="1:5" s="27" customFormat="1" ht="27" customHeight="1">
      <c r="A31" s="151"/>
      <c r="B31" s="150"/>
      <c r="C31" s="40"/>
      <c r="D31" s="606"/>
      <c r="E31" s="616">
        <v>0</v>
      </c>
    </row>
    <row r="32" spans="1:5" s="26" customFormat="1" ht="27" customHeight="1">
      <c r="A32" s="191" t="s">
        <v>36</v>
      </c>
      <c r="B32" s="192">
        <f>SUM(B9:B31)</f>
        <v>0</v>
      </c>
      <c r="C32" s="35"/>
      <c r="D32" s="606"/>
      <c r="E32" s="391">
        <v>0</v>
      </c>
    </row>
    <row r="33" spans="1:6" s="26" customFormat="1" ht="27" customHeight="1">
      <c r="A33" s="178"/>
      <c r="B33" s="183"/>
      <c r="C33" s="35"/>
      <c r="D33" s="665"/>
      <c r="E33" s="391">
        <v>0</v>
      </c>
    </row>
    <row r="34" spans="1:6" s="26" customFormat="1" ht="27" customHeight="1">
      <c r="A34" s="738" t="s">
        <v>74</v>
      </c>
      <c r="B34" s="739"/>
      <c r="C34" s="40"/>
      <c r="D34" s="550"/>
      <c r="E34" s="391">
        <v>0</v>
      </c>
    </row>
    <row r="35" spans="1:6" s="26" customFormat="1" ht="27" customHeight="1">
      <c r="A35" s="179"/>
      <c r="B35" s="179"/>
      <c r="C35" s="40"/>
      <c r="D35" s="457"/>
      <c r="E35" s="391">
        <v>0</v>
      </c>
    </row>
    <row r="36" spans="1:6" s="26" customFormat="1" ht="27" customHeight="1">
      <c r="A36" s="180" t="s">
        <v>13</v>
      </c>
      <c r="B36" s="181">
        <f>AGÊNCIAS!D44</f>
        <v>0</v>
      </c>
      <c r="C36" s="35"/>
      <c r="D36" s="546"/>
      <c r="E36" s="547">
        <v>0</v>
      </c>
    </row>
    <row r="37" spans="1:6" s="26" customFormat="1" ht="27" customHeight="1">
      <c r="A37" s="180"/>
      <c r="B37" s="182"/>
      <c r="C37" s="35"/>
      <c r="D37" s="546"/>
      <c r="E37" s="393">
        <v>0</v>
      </c>
    </row>
    <row r="38" spans="1:6" s="26" customFormat="1" ht="27" customHeight="1">
      <c r="A38" s="180" t="s">
        <v>40</v>
      </c>
      <c r="B38" s="184">
        <f>'RECOLHIMENTO DE CLIENTES'!D248</f>
        <v>0</v>
      </c>
      <c r="C38" s="35"/>
      <c r="D38" s="492"/>
      <c r="E38" s="493">
        <v>0</v>
      </c>
    </row>
    <row r="39" spans="1:6" s="26" customFormat="1" ht="27" customHeight="1">
      <c r="A39" s="180"/>
      <c r="B39" s="182"/>
      <c r="C39" s="35"/>
      <c r="D39" s="174" t="s">
        <v>69</v>
      </c>
      <c r="E39" s="394">
        <f>SUM(E29:E38)</f>
        <v>0</v>
      </c>
    </row>
    <row r="40" spans="1:6" s="26" customFormat="1" ht="27" customHeight="1">
      <c r="A40" s="180" t="s">
        <v>421</v>
      </c>
      <c r="B40" s="185">
        <f>'RECOLHIMENTO CASH''s'!G51</f>
        <v>0</v>
      </c>
      <c r="C40" s="35"/>
      <c r="D40" s="129"/>
      <c r="E40" s="128"/>
    </row>
    <row r="41" spans="1:6" s="26" customFormat="1" ht="27" customHeight="1">
      <c r="A41" s="180"/>
      <c r="B41" s="185"/>
      <c r="C41" s="35"/>
      <c r="D41" s="731"/>
      <c r="E41" s="731"/>
      <c r="F41" s="731"/>
    </row>
    <row r="42" spans="1:6" s="26" customFormat="1" ht="27" customHeight="1">
      <c r="A42" s="151"/>
      <c r="B42" s="150"/>
      <c r="C42" s="35"/>
      <c r="D42" s="731"/>
      <c r="E42" s="731"/>
      <c r="F42" s="731"/>
    </row>
    <row r="43" spans="1:6" s="26" customFormat="1" ht="27" customHeight="1">
      <c r="A43" s="151" t="s">
        <v>594</v>
      </c>
      <c r="B43" s="150">
        <v>0</v>
      </c>
      <c r="C43" s="35"/>
      <c r="D43"/>
      <c r="E43"/>
      <c r="F43"/>
    </row>
    <row r="44" spans="1:6" s="26" customFormat="1" ht="27" customHeight="1">
      <c r="A44" s="151" t="s">
        <v>596</v>
      </c>
      <c r="B44" s="150">
        <v>0</v>
      </c>
      <c r="C44" s="35"/>
      <c r="D44"/>
      <c r="E44"/>
      <c r="F44"/>
    </row>
    <row r="45" spans="1:6" s="26" customFormat="1" ht="27" customHeight="1">
      <c r="A45" s="151" t="s">
        <v>598</v>
      </c>
      <c r="B45" s="592">
        <v>0</v>
      </c>
      <c r="C45" s="35"/>
      <c r="D45"/>
      <c r="E45"/>
      <c r="F45"/>
    </row>
    <row r="46" spans="1:6" s="26" customFormat="1" ht="27" customHeight="1">
      <c r="A46" s="151"/>
      <c r="B46" s="592"/>
      <c r="C46" s="35"/>
      <c r="D46"/>
      <c r="E46"/>
      <c r="F46"/>
    </row>
    <row r="47" spans="1:6" s="26" customFormat="1" ht="27" customHeight="1">
      <c r="A47" s="595"/>
      <c r="B47" s="615"/>
      <c r="C47" s="35"/>
      <c r="D47"/>
      <c r="E47"/>
      <c r="F47"/>
    </row>
    <row r="48" spans="1:6" s="26" customFormat="1" ht="27" customHeight="1">
      <c r="A48" s="151"/>
      <c r="B48" s="507"/>
      <c r="C48" s="35"/>
      <c r="D48"/>
      <c r="E48"/>
      <c r="F48"/>
    </row>
    <row r="49" spans="1:6" s="26" customFormat="1" ht="27" customHeight="1">
      <c r="A49" s="452"/>
      <c r="B49" s="551"/>
      <c r="C49" s="35"/>
      <c r="D49"/>
      <c r="E49"/>
      <c r="F49"/>
    </row>
    <row r="50" spans="1:6" s="26" customFormat="1" ht="27" customHeight="1">
      <c r="A50" s="450"/>
      <c r="B50" s="507"/>
      <c r="C50" s="35"/>
      <c r="D50"/>
      <c r="E50"/>
      <c r="F50"/>
    </row>
    <row r="51" spans="1:6" s="26" customFormat="1" ht="27" customHeight="1">
      <c r="A51" s="450"/>
      <c r="B51" s="507"/>
      <c r="C51" s="35"/>
      <c r="D51"/>
      <c r="E51"/>
      <c r="F51"/>
    </row>
    <row r="52" spans="1:6" s="26" customFormat="1" ht="27" customHeight="1">
      <c r="A52" s="452"/>
      <c r="B52" s="507"/>
      <c r="C52" s="35"/>
      <c r="D52"/>
      <c r="E52"/>
      <c r="F52"/>
    </row>
    <row r="53" spans="1:6" s="26" customFormat="1" ht="27" customHeight="1">
      <c r="A53" s="452"/>
      <c r="B53" s="507"/>
      <c r="C53" s="35"/>
      <c r="D53"/>
      <c r="E53"/>
      <c r="F53"/>
    </row>
    <row r="54" spans="1:6" s="26" customFormat="1" ht="27" customHeight="1">
      <c r="A54" s="452"/>
      <c r="B54" s="228"/>
      <c r="C54" s="35"/>
      <c r="D54"/>
      <c r="E54"/>
      <c r="F54"/>
    </row>
    <row r="55" spans="1:6" s="27" customFormat="1" ht="27" customHeight="1">
      <c r="A55" s="180"/>
      <c r="B55" s="228"/>
      <c r="C55" s="40"/>
      <c r="D55"/>
      <c r="E55"/>
      <c r="F55"/>
    </row>
    <row r="56" spans="1:6" s="27" customFormat="1" ht="27" customHeight="1">
      <c r="A56" s="180"/>
      <c r="B56" s="186"/>
      <c r="C56" s="40"/>
      <c r="D56"/>
      <c r="E56"/>
      <c r="F56"/>
    </row>
    <row r="57" spans="1:6" s="27" customFormat="1" ht="27" customHeight="1">
      <c r="A57" s="180"/>
      <c r="B57" s="186"/>
      <c r="C57" s="56"/>
      <c r="D57"/>
      <c r="E57"/>
      <c r="F57"/>
    </row>
    <row r="58" spans="1:6" s="27" customFormat="1" ht="27" customHeight="1">
      <c r="A58" s="432" t="s">
        <v>464</v>
      </c>
      <c r="B58" s="433">
        <f>IF('CLIENTES COFRE INTELIGENTE'!I45&gt;0,'CLIENTES COFRE INTELIGENTE'!I45,0)</f>
        <v>0</v>
      </c>
      <c r="C58" s="56"/>
      <c r="D58"/>
      <c r="E58"/>
      <c r="F58"/>
    </row>
    <row r="59" spans="1:6" s="27" customFormat="1" ht="27" customHeight="1">
      <c r="A59" s="180"/>
      <c r="B59" s="187"/>
      <c r="C59" s="56"/>
      <c r="D59"/>
      <c r="E59"/>
      <c r="F59"/>
    </row>
    <row r="60" spans="1:6" s="27" customFormat="1" ht="27" customHeight="1">
      <c r="A60" s="193" t="s">
        <v>14</v>
      </c>
      <c r="B60" s="194">
        <f>SUM(B36:B59)</f>
        <v>0</v>
      </c>
      <c r="C60" s="40"/>
      <c r="D60"/>
      <c r="E60"/>
      <c r="F60"/>
    </row>
    <row r="61" spans="1:6" s="27" customFormat="1" ht="27" customHeight="1">
      <c r="A61" s="179"/>
      <c r="B61" s="197"/>
      <c r="C61" s="40"/>
      <c r="D61"/>
      <c r="E61"/>
      <c r="F61"/>
    </row>
    <row r="62" spans="1:6" s="26" customFormat="1" ht="27" customHeight="1">
      <c r="A62" s="198" t="s">
        <v>15</v>
      </c>
      <c r="B62" s="199">
        <f>SUM(B5-B32+B60)</f>
        <v>0</v>
      </c>
      <c r="C62" s="35"/>
      <c r="D62"/>
      <c r="E62"/>
      <c r="F62"/>
    </row>
    <row r="63" spans="1:6" s="27" customFormat="1" ht="27" customHeight="1">
      <c r="A63" s="182"/>
      <c r="B63" s="182"/>
      <c r="C63" s="40"/>
      <c r="D63"/>
      <c r="E63"/>
      <c r="F63"/>
    </row>
    <row r="64" spans="1:6" s="27" customFormat="1" ht="27" customHeight="1">
      <c r="A64" s="189"/>
      <c r="B64" s="182"/>
      <c r="C64" s="37"/>
      <c r="D64"/>
      <c r="E64"/>
      <c r="F64"/>
    </row>
    <row r="65" spans="1:6" s="27" customFormat="1" ht="27" customHeight="1">
      <c r="A65" s="177" t="s">
        <v>76</v>
      </c>
      <c r="B65" s="188">
        <f>SUM(B62:B64)</f>
        <v>0</v>
      </c>
      <c r="C65" s="37"/>
      <c r="D65"/>
      <c r="E65"/>
      <c r="F65"/>
    </row>
    <row r="66" spans="1:6" s="27" customFormat="1" ht="27" customHeight="1">
      <c r="A66" s="36"/>
      <c r="B66" s="38"/>
      <c r="C66" s="37"/>
      <c r="D66"/>
      <c r="E66"/>
      <c r="F66"/>
    </row>
    <row r="67" spans="1:6" s="27" customFormat="1" ht="27" customHeight="1">
      <c r="A67" s="30"/>
      <c r="B67" s="31"/>
      <c r="C67" s="30"/>
      <c r="D67"/>
      <c r="E67"/>
      <c r="F67"/>
    </row>
    <row r="68" spans="1:6" s="27" customFormat="1" ht="27" customHeight="1">
      <c r="B68" s="28"/>
      <c r="D68"/>
      <c r="E68"/>
      <c r="F68"/>
    </row>
    <row r="69" spans="1:6" s="27" customFormat="1" ht="27" hidden="1" customHeight="1">
      <c r="B69" s="28"/>
      <c r="D69"/>
      <c r="E69"/>
      <c r="F69"/>
    </row>
    <row r="70" spans="1:6" s="27" customFormat="1" ht="27" hidden="1" customHeight="1">
      <c r="B70" s="28"/>
      <c r="D70"/>
      <c r="E70"/>
      <c r="F70"/>
    </row>
    <row r="71" spans="1:6" s="27" customFormat="1" ht="27" hidden="1" customHeight="1">
      <c r="B71" s="28"/>
      <c r="D71"/>
      <c r="E71"/>
      <c r="F71"/>
    </row>
    <row r="72" spans="1:6" s="27" customFormat="1" ht="27" hidden="1" customHeight="1">
      <c r="B72" s="28"/>
      <c r="D72"/>
      <c r="E72"/>
      <c r="F72"/>
    </row>
    <row r="73" spans="1:6" s="27" customFormat="1" ht="27" hidden="1" customHeight="1">
      <c r="B73" s="28"/>
      <c r="D73"/>
      <c r="E73"/>
      <c r="F73"/>
    </row>
    <row r="74" spans="1:6" s="27" customFormat="1" ht="27" hidden="1" customHeight="1">
      <c r="B74" s="28"/>
      <c r="D74"/>
      <c r="E74"/>
      <c r="F74"/>
    </row>
    <row r="75" spans="1:6" s="27" customFormat="1" ht="27" hidden="1" customHeight="1">
      <c r="B75" s="28"/>
      <c r="D75"/>
      <c r="E75"/>
      <c r="F75"/>
    </row>
    <row r="76" spans="1:6" s="27" customFormat="1" ht="27" hidden="1" customHeight="1">
      <c r="A76" s="29"/>
      <c r="B76" s="28"/>
      <c r="D76"/>
      <c r="E76"/>
      <c r="F76"/>
    </row>
    <row r="77" spans="1:6" s="27" customFormat="1" ht="27" hidden="1" customHeight="1">
      <c r="B77" s="28"/>
      <c r="D77"/>
      <c r="E77"/>
      <c r="F77"/>
    </row>
    <row r="78" spans="1:6" s="27" customFormat="1" ht="27" hidden="1" customHeight="1">
      <c r="B78" s="28"/>
      <c r="D78"/>
      <c r="E78"/>
      <c r="F78"/>
    </row>
    <row r="79" spans="1:6" s="27" customFormat="1" ht="27" hidden="1" customHeight="1">
      <c r="B79" s="28"/>
      <c r="D79"/>
      <c r="E79"/>
      <c r="F79"/>
    </row>
    <row r="80" spans="1:6" s="27" customFormat="1" ht="27" hidden="1" customHeight="1">
      <c r="B80" s="28"/>
      <c r="D80"/>
      <c r="E80"/>
      <c r="F80"/>
    </row>
    <row r="81" spans="1:6" ht="27" hidden="1" customHeight="1">
      <c r="D81"/>
      <c r="E81"/>
      <c r="F81"/>
    </row>
    <row r="82" spans="1:6" ht="27" hidden="1" customHeight="1">
      <c r="D82"/>
      <c r="E82"/>
      <c r="F82"/>
    </row>
    <row r="83" spans="1:6" ht="27" hidden="1" customHeight="1">
      <c r="D83"/>
      <c r="E83"/>
      <c r="F83"/>
    </row>
    <row r="84" spans="1:6" ht="27" hidden="1" customHeight="1">
      <c r="A84" s="11"/>
      <c r="D84"/>
      <c r="E84"/>
      <c r="F84"/>
    </row>
    <row r="85" spans="1:6" ht="27" customHeight="1">
      <c r="D85"/>
      <c r="E85"/>
      <c r="F85"/>
    </row>
    <row r="86" spans="1:6" ht="27" customHeight="1">
      <c r="D86"/>
      <c r="E86"/>
      <c r="F86"/>
    </row>
    <row r="87" spans="1:6" ht="27" customHeight="1">
      <c r="D87"/>
      <c r="E87"/>
      <c r="F87"/>
    </row>
    <row r="88" spans="1:6" ht="27" customHeight="1">
      <c r="D88"/>
      <c r="E88"/>
      <c r="F88"/>
    </row>
    <row r="89" spans="1:6" ht="27" customHeight="1">
      <c r="D89"/>
      <c r="E89"/>
      <c r="F89"/>
    </row>
    <row r="90" spans="1:6" ht="27" customHeight="1"/>
    <row r="91" spans="1:6" ht="27" customHeight="1"/>
    <row r="92" spans="1:6" ht="27" customHeight="1"/>
    <row r="93" spans="1:6" ht="27" customHeight="1"/>
  </sheetData>
  <mergeCells count="6">
    <mergeCell ref="D41:F42"/>
    <mergeCell ref="D28:E28"/>
    <mergeCell ref="A7:B7"/>
    <mergeCell ref="D7:E7"/>
    <mergeCell ref="D8:E8"/>
    <mergeCell ref="A34:B34"/>
  </mergeCells>
  <phoneticPr fontId="0" type="noConversion"/>
  <pageMargins left="0.12369791666666667" right="0.3611111111111111" top="0.39370078740157483" bottom="0" header="0.31496062992125984" footer="0.11811023622047245"/>
  <pageSetup paperSize="9" scale="40" firstPageNumber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34"/>
  <sheetViews>
    <sheetView showGridLines="0" topLeftCell="C1" zoomScale="70" zoomScaleNormal="70" zoomScalePageLayoutView="60" workbookViewId="0">
      <selection activeCell="G49" sqref="G49"/>
    </sheetView>
  </sheetViews>
  <sheetFormatPr defaultColWidth="0" defaultRowHeight="0" customHeight="1" zeroHeight="1"/>
  <cols>
    <col min="1" max="2" width="0" style="326" hidden="1" customWidth="1"/>
    <col min="3" max="3" width="18.28515625" style="326" customWidth="1"/>
    <col min="4" max="4" width="76.42578125" style="326" customWidth="1"/>
    <col min="5" max="5" width="13.42578125" style="326" customWidth="1"/>
    <col min="6" max="6" width="36.85546875" style="326" customWidth="1"/>
    <col min="7" max="7" width="26.5703125" style="327" customWidth="1"/>
    <col min="8" max="8" width="31.28515625" style="326" customWidth="1"/>
    <col min="9" max="9" width="9.140625" style="326" customWidth="1"/>
    <col min="10" max="10" width="23.28515625" style="326" customWidth="1"/>
    <col min="11" max="16384" width="0" style="326" hidden="1"/>
  </cols>
  <sheetData>
    <row r="1" spans="3:8" ht="27" customHeight="1"/>
    <row r="2" spans="3:8" ht="27" customHeight="1"/>
    <row r="3" spans="3:8" ht="27" customHeight="1"/>
    <row r="4" spans="3:8" s="330" customFormat="1" ht="27" customHeight="1">
      <c r="C4" s="724" t="s">
        <v>86</v>
      </c>
      <c r="D4" s="725"/>
      <c r="E4" s="740"/>
      <c r="F4" s="356" t="str">
        <f>'MOVIMENTO DIARIO'!B4</f>
        <v>26.11.2021</v>
      </c>
      <c r="G4" s="328"/>
      <c r="H4" s="329"/>
    </row>
    <row r="5" spans="3:8" s="333" customFormat="1" ht="27" customHeight="1">
      <c r="C5" s="351"/>
      <c r="D5" s="351"/>
      <c r="E5" s="351"/>
      <c r="F5" s="351"/>
      <c r="G5" s="331"/>
      <c r="H5" s="332"/>
    </row>
    <row r="6" spans="3:8" s="333" customFormat="1" ht="27" customHeight="1">
      <c r="C6" s="351"/>
      <c r="D6" s="351"/>
      <c r="E6" s="351"/>
      <c r="F6" s="351"/>
      <c r="G6" s="331"/>
      <c r="H6" s="332"/>
    </row>
    <row r="7" spans="3:8" s="333" customFormat="1" ht="27" customHeight="1" thickBot="1">
      <c r="C7" s="351"/>
      <c r="D7" s="351"/>
      <c r="E7" s="351"/>
      <c r="F7" s="351"/>
      <c r="G7" s="334"/>
      <c r="H7" s="332"/>
    </row>
    <row r="8" spans="3:8" s="335" customFormat="1" ht="27" customHeight="1" thickBot="1">
      <c r="C8" s="726" t="s">
        <v>433</v>
      </c>
      <c r="D8" s="727"/>
      <c r="E8" s="727"/>
      <c r="F8" s="727"/>
      <c r="G8" s="728"/>
      <c r="H8" s="333"/>
    </row>
    <row r="9" spans="3:8" s="335" customFormat="1" ht="27" customHeight="1" thickBot="1">
      <c r="C9" s="336" t="s">
        <v>111</v>
      </c>
      <c r="D9" s="364" t="s">
        <v>73</v>
      </c>
      <c r="E9" s="371"/>
      <c r="F9" s="357" t="s">
        <v>10</v>
      </c>
      <c r="G9" s="357" t="s">
        <v>43</v>
      </c>
    </row>
    <row r="10" spans="3:8" s="335" customFormat="1" ht="27" customHeight="1">
      <c r="C10" s="365"/>
      <c r="D10" s="741" t="str">
        <f>IF(C10&lt;&gt;"",INDEX(CIDs!F:F,MATCH('NUMERÁRIO EM TRÂNSITO'!C10,CIDs!E:E,0)),"")</f>
        <v/>
      </c>
      <c r="E10" s="742"/>
      <c r="F10" s="488"/>
      <c r="G10" s="489"/>
      <c r="H10" s="378"/>
    </row>
    <row r="11" spans="3:8" s="335" customFormat="1" ht="27" customHeight="1">
      <c r="C11" s="366"/>
      <c r="D11" s="741" t="str">
        <f>IF(C11&lt;&gt;"",INDEX(CIDs!F:F,MATCH('NUMERÁRIO EM TRÂNSITO'!C11,CIDs!E:E,0)),"")</f>
        <v/>
      </c>
      <c r="E11" s="742"/>
      <c r="F11" s="479"/>
      <c r="G11" s="474"/>
      <c r="H11" s="406"/>
    </row>
    <row r="12" spans="3:8" s="335" customFormat="1" ht="27" customHeight="1">
      <c r="C12" s="366"/>
      <c r="D12" s="741" t="str">
        <f>IF(C12&lt;&gt;"",INDEX(CIDs!F:F,MATCH('NUMERÁRIO EM TRÂNSITO'!C12,CIDs!E:E,0)),"")</f>
        <v/>
      </c>
      <c r="E12" s="742"/>
      <c r="F12" s="480"/>
      <c r="G12" s="474"/>
      <c r="H12" s="406"/>
    </row>
    <row r="13" spans="3:8" s="335" customFormat="1" ht="27" customHeight="1">
      <c r="C13" s="366"/>
      <c r="D13" s="741" t="str">
        <f>IF(C13&lt;&gt;"",INDEX(CIDs!F:F,MATCH('NUMERÁRIO EM TRÂNSITO'!C13,CIDs!E:E,0)),"")</f>
        <v/>
      </c>
      <c r="E13" s="743"/>
      <c r="F13" s="359"/>
      <c r="G13" s="379"/>
      <c r="H13" s="444"/>
    </row>
    <row r="14" spans="3:8" s="335" customFormat="1" ht="27" customHeight="1">
      <c r="C14" s="366"/>
      <c r="D14" s="741" t="str">
        <f>IF(C14&lt;&gt;"",INDEX(CIDs!F:F,MATCH('NUMERÁRIO EM TRÂNSITO'!C14,CIDs!E:E,0)),"")</f>
        <v/>
      </c>
      <c r="E14" s="743"/>
      <c r="F14" s="359"/>
      <c r="G14" s="380"/>
      <c r="H14" s="407"/>
    </row>
    <row r="15" spans="3:8" s="335" customFormat="1" ht="27" customHeight="1">
      <c r="C15" s="367"/>
      <c r="D15" s="741" t="str">
        <f>IF(C15&lt;&gt;"",INDEX(CIDs!F:F,MATCH('NUMERÁRIO EM TRÂNSITO'!C15,CIDs!E:E,0)),"")</f>
        <v/>
      </c>
      <c r="E15" s="743"/>
      <c r="F15" s="360"/>
      <c r="G15" s="380"/>
      <c r="H15" s="378"/>
    </row>
    <row r="16" spans="3:8" s="335" customFormat="1" ht="27" customHeight="1">
      <c r="C16" s="367"/>
      <c r="D16" s="741" t="str">
        <f>IF(C16&lt;&gt;"",INDEX(CIDs!F:F,MATCH('NUMERÁRIO EM TRÂNSITO'!C16,CIDs!E:E,0)),"")</f>
        <v/>
      </c>
      <c r="E16" s="743"/>
      <c r="F16" s="360"/>
      <c r="G16" s="380"/>
      <c r="H16" s="378"/>
    </row>
    <row r="17" spans="3:8" s="335" customFormat="1" ht="27" customHeight="1">
      <c r="C17" s="367"/>
      <c r="D17" s="741" t="str">
        <f>IF(C17&lt;&gt;"",INDEX(CIDs!F:F,MATCH('NUMERÁRIO EM TRÂNSITO'!C17,CIDs!E:E,0)),"")</f>
        <v/>
      </c>
      <c r="E17" s="743"/>
      <c r="F17" s="360"/>
      <c r="G17" s="381"/>
      <c r="H17" s="378"/>
    </row>
    <row r="18" spans="3:8" s="335" customFormat="1" ht="27" customHeight="1">
      <c r="C18" s="367"/>
      <c r="D18" s="741" t="str">
        <f>IF(C18&lt;&gt;"",INDEX(CIDs!F:F,MATCH('NUMERÁRIO EM TRÂNSITO'!C18,CIDs!E:E,0)),"")</f>
        <v/>
      </c>
      <c r="E18" s="743"/>
      <c r="F18" s="360"/>
      <c r="G18" s="381"/>
    </row>
    <row r="19" spans="3:8" s="335" customFormat="1" ht="27" customHeight="1">
      <c r="C19" s="414"/>
      <c r="D19" s="748" t="str">
        <f>IF(C19&lt;&gt;"",INDEX(CIDs!F:F,MATCH('NUMERÁRIO EM TRÂNSITO'!C19,CIDs!E:E,0)),"")</f>
        <v/>
      </c>
      <c r="E19" s="749"/>
      <c r="F19" s="415"/>
      <c r="G19" s="416"/>
    </row>
    <row r="20" spans="3:8" s="335" customFormat="1" ht="27" customHeight="1" thickBot="1">
      <c r="C20" s="368"/>
      <c r="D20" s="746" t="str">
        <f>IF(C20&lt;&gt;"",INDEX(CIDs!F:F,MATCH('NUMERÁRIO EM TRÂNSITO'!C20,CIDs!E:E,0)),"")</f>
        <v/>
      </c>
      <c r="E20" s="747"/>
      <c r="F20" s="361"/>
      <c r="G20" s="355"/>
    </row>
    <row r="21" spans="3:8" s="335" customFormat="1" ht="27" customHeight="1" thickBot="1">
      <c r="C21" s="368"/>
      <c r="D21" s="746" t="str">
        <f>IF(C21&lt;&gt;"",INDEX(CIDs!F:F,MATCH('NUMERÁRIO EM TRÂNSITO'!C21,CIDs!E:E,0)),"")</f>
        <v/>
      </c>
      <c r="E21" s="747"/>
      <c r="F21" s="361"/>
      <c r="G21" s="355"/>
    </row>
    <row r="22" spans="3:8" s="335" customFormat="1" ht="27" customHeight="1" thickBot="1">
      <c r="C22" s="368"/>
      <c r="D22" s="746" t="str">
        <f>IF(C22&lt;&gt;"",INDEX(CIDs!F:F,MATCH('NUMERÁRIO EM TRÂNSITO'!C22,CIDs!E:E,0)),"")</f>
        <v/>
      </c>
      <c r="E22" s="747"/>
      <c r="F22" s="361"/>
      <c r="G22" s="355"/>
    </row>
    <row r="23" spans="3:8" s="333" customFormat="1" ht="27" customHeight="1" thickBot="1">
      <c r="C23" s="729" t="s">
        <v>11</v>
      </c>
      <c r="D23" s="730"/>
      <c r="E23" s="730"/>
      <c r="F23" s="730"/>
      <c r="G23" s="370">
        <f>SUM(G10:G22)</f>
        <v>0</v>
      </c>
    </row>
    <row r="24" spans="3:8" s="333" customFormat="1" ht="27" customHeight="1">
      <c r="C24" s="345"/>
      <c r="D24" s="351"/>
      <c r="E24" s="351"/>
      <c r="F24" s="351"/>
      <c r="G24" s="358"/>
      <c r="H24" s="332"/>
    </row>
    <row r="25" spans="3:8" s="333" customFormat="1" ht="27" customHeight="1" thickBot="1">
      <c r="C25" s="345"/>
      <c r="D25" s="351"/>
      <c r="E25" s="351"/>
      <c r="F25" s="351"/>
      <c r="G25" s="346"/>
      <c r="H25" s="335"/>
    </row>
    <row r="26" spans="3:8" s="335" customFormat="1" ht="27" customHeight="1" thickBot="1">
      <c r="C26" s="726" t="s">
        <v>432</v>
      </c>
      <c r="D26" s="727"/>
      <c r="E26" s="727"/>
      <c r="F26" s="727"/>
      <c r="G26" s="728"/>
    </row>
    <row r="27" spans="3:8" s="335" customFormat="1" ht="27" hidden="1" customHeight="1">
      <c r="C27" s="336" t="s">
        <v>73</v>
      </c>
      <c r="D27" s="336"/>
      <c r="E27" s="336"/>
      <c r="F27" s="336"/>
      <c r="G27" s="336" t="s">
        <v>43</v>
      </c>
    </row>
    <row r="28" spans="3:8" s="335" customFormat="1" ht="27" hidden="1" customHeight="1">
      <c r="C28" s="337"/>
      <c r="D28" s="348"/>
      <c r="E28" s="348"/>
      <c r="F28" s="348"/>
      <c r="G28" s="338"/>
    </row>
    <row r="29" spans="3:8" s="335" customFormat="1" ht="27" hidden="1" customHeight="1">
      <c r="C29" s="339"/>
      <c r="D29" s="349"/>
      <c r="E29" s="349"/>
      <c r="F29" s="349"/>
      <c r="G29" s="338"/>
    </row>
    <row r="30" spans="3:8" s="335" customFormat="1" ht="27" hidden="1" customHeight="1">
      <c r="C30" s="339"/>
      <c r="D30" s="349"/>
      <c r="E30" s="349"/>
      <c r="F30" s="349"/>
      <c r="G30" s="338"/>
    </row>
    <row r="31" spans="3:8" s="335" customFormat="1" ht="27" hidden="1" customHeight="1">
      <c r="C31" s="339"/>
      <c r="D31" s="349"/>
      <c r="E31" s="349"/>
      <c r="F31" s="349"/>
      <c r="G31" s="338"/>
    </row>
    <row r="32" spans="3:8" s="335" customFormat="1" ht="27" hidden="1" customHeight="1">
      <c r="C32" s="339"/>
      <c r="D32" s="349"/>
      <c r="E32" s="349"/>
      <c r="F32" s="349"/>
      <c r="G32" s="338"/>
    </row>
    <row r="33" spans="3:10" s="335" customFormat="1" ht="27" hidden="1" customHeight="1">
      <c r="C33" s="339"/>
      <c r="D33" s="349"/>
      <c r="E33" s="349"/>
      <c r="F33" s="349"/>
      <c r="G33" s="338"/>
    </row>
    <row r="34" spans="3:10" s="335" customFormat="1" ht="27" hidden="1" customHeight="1">
      <c r="C34" s="340"/>
      <c r="D34" s="350"/>
      <c r="E34" s="350"/>
      <c r="F34" s="350"/>
      <c r="G34" s="338"/>
    </row>
    <row r="35" spans="3:10" s="335" customFormat="1" ht="27" hidden="1" customHeight="1">
      <c r="C35" s="340"/>
      <c r="D35" s="350"/>
      <c r="E35" s="350"/>
      <c r="F35" s="350"/>
      <c r="G35" s="338"/>
    </row>
    <row r="36" spans="3:10" s="335" customFormat="1" ht="27" hidden="1" customHeight="1">
      <c r="C36" s="340"/>
      <c r="D36" s="350"/>
      <c r="E36" s="350"/>
      <c r="F36" s="350"/>
      <c r="G36" s="338"/>
    </row>
    <row r="37" spans="3:10" s="335" customFormat="1" ht="27" hidden="1" customHeight="1">
      <c r="C37" s="340"/>
      <c r="D37" s="350"/>
      <c r="E37" s="350"/>
      <c r="F37" s="350"/>
      <c r="G37" s="338"/>
    </row>
    <row r="38" spans="3:10" s="335" customFormat="1" ht="27" hidden="1" customHeight="1">
      <c r="C38" s="340"/>
      <c r="D38" s="350"/>
      <c r="E38" s="350"/>
      <c r="F38" s="350"/>
      <c r="G38" s="338"/>
    </row>
    <row r="39" spans="3:10" ht="27" hidden="1" customHeight="1">
      <c r="C39" s="341"/>
      <c r="D39" s="352"/>
      <c r="E39" s="352"/>
      <c r="F39" s="352"/>
      <c r="G39" s="338"/>
    </row>
    <row r="40" spans="3:10" ht="27" hidden="1" customHeight="1">
      <c r="C40" s="341"/>
      <c r="D40" s="352"/>
      <c r="E40" s="352"/>
      <c r="F40" s="352"/>
      <c r="G40" s="338"/>
    </row>
    <row r="41" spans="3:10" ht="27" hidden="1" customHeight="1">
      <c r="C41" s="341"/>
      <c r="D41" s="352"/>
      <c r="E41" s="352"/>
      <c r="F41" s="352"/>
      <c r="G41" s="338"/>
    </row>
    <row r="42" spans="3:10" ht="27" hidden="1" customHeight="1">
      <c r="C42" s="341"/>
      <c r="D42" s="352"/>
      <c r="E42" s="352"/>
      <c r="F42" s="352"/>
      <c r="G42" s="338"/>
    </row>
    <row r="43" spans="3:10" ht="27" customHeight="1" thickBot="1">
      <c r="C43" s="336" t="s">
        <v>435</v>
      </c>
      <c r="D43" s="336" t="s">
        <v>416</v>
      </c>
      <c r="E43" s="447" t="s">
        <v>434</v>
      </c>
      <c r="F43" s="448" t="s">
        <v>10</v>
      </c>
      <c r="G43" s="448" t="s">
        <v>43</v>
      </c>
    </row>
    <row r="44" spans="3:10" ht="27" customHeight="1">
      <c r="C44" s="449"/>
      <c r="D44" s="471" t="str">
        <f>IF(C44&lt;&gt;"",INDEX(CIDs!B:B,MATCH('NUMERÁRIO EM TRÂNSITO'!C44,CIDs!A:A,0)),"")</f>
        <v/>
      </c>
      <c r="E44" s="487" t="str">
        <f>IF(C44&lt;&gt;"",INDEX(CIDs!C:C,MATCH('NUMERÁRIO EM TRÂNSITO'!C44,CIDs!A:A,0)),"")</f>
        <v/>
      </c>
      <c r="F44" s="609"/>
      <c r="G44" s="610"/>
      <c r="H44" s="347"/>
    </row>
    <row r="45" spans="3:10" ht="27" customHeight="1">
      <c r="C45" s="449"/>
      <c r="D45" s="471" t="str">
        <f>IF(C45&lt;&gt;"",INDEX(CIDs!B:B,MATCH('NUMERÁRIO EM TRÂNSITO'!C45,CIDs!A:A,0)),"")</f>
        <v/>
      </c>
      <c r="E45" s="477"/>
      <c r="F45" s="477"/>
      <c r="G45" s="485"/>
      <c r="H45" s="491"/>
    </row>
    <row r="46" spans="3:10" ht="27" customHeight="1">
      <c r="C46" s="449"/>
      <c r="D46" s="471" t="str">
        <f>IF(C46&lt;&gt;"",INDEX(CIDs!B:B,MATCH('NUMERÁRIO EM TRÂNSITO'!C46,CIDs!A:A,0)),"")</f>
        <v/>
      </c>
      <c r="E46" s="477"/>
      <c r="F46" s="482"/>
      <c r="G46" s="485"/>
      <c r="H46" s="548"/>
    </row>
    <row r="47" spans="3:10" ht="27" customHeight="1">
      <c r="C47" s="449"/>
      <c r="D47" s="471" t="str">
        <f>IF(C47&lt;&gt;"",INDEX(CIDs!B:B,MATCH('NUMERÁRIO EM TRÂNSITO'!C47,CIDs!A:A,0)),"")</f>
        <v/>
      </c>
      <c r="E47" s="477"/>
      <c r="F47" s="477"/>
      <c r="G47" s="484"/>
      <c r="H47" s="461"/>
      <c r="I47" s="462"/>
      <c r="J47" s="462"/>
    </row>
    <row r="48" spans="3:10" ht="27" customHeight="1">
      <c r="C48" s="449"/>
      <c r="D48" s="471" t="str">
        <f>IF(C48&lt;&gt;"",INDEX(CIDs!B:B,MATCH('NUMERÁRIO EM TRÂNSITO'!C48,CIDs!A:A,0)),"")</f>
        <v/>
      </c>
      <c r="E48" s="477"/>
      <c r="F48" s="477"/>
      <c r="G48" s="484"/>
      <c r="H48" s="383"/>
      <c r="I48" s="463"/>
      <c r="J48" s="462"/>
    </row>
    <row r="49" spans="3:10" ht="27" customHeight="1">
      <c r="C49" s="449"/>
      <c r="D49" s="471" t="str">
        <f>IF(C49&lt;&gt;"",INDEX(CIDs!B:B,MATCH('NUMERÁRIO EM TRÂNSITO'!C49,CIDs!A:A,0)),"")</f>
        <v/>
      </c>
      <c r="E49" s="477"/>
      <c r="F49" s="477"/>
      <c r="G49" s="484"/>
      <c r="H49" s="383"/>
      <c r="I49" s="463"/>
      <c r="J49" s="462"/>
    </row>
    <row r="50" spans="3:10" ht="27" customHeight="1">
      <c r="C50" s="449"/>
      <c r="D50" s="471" t="str">
        <f>IF(C50&lt;&gt;"",INDEX(CIDs!B:B,MATCH('NUMERÁRIO EM TRÂNSITO'!C50,CIDs!A:A,0)),"")</f>
        <v/>
      </c>
      <c r="E50" s="477"/>
      <c r="F50" s="477"/>
      <c r="G50" s="484"/>
      <c r="H50" s="405"/>
      <c r="I50" s="463"/>
      <c r="J50" s="462"/>
    </row>
    <row r="51" spans="3:10" ht="27" customHeight="1">
      <c r="C51" s="449"/>
      <c r="D51" s="471" t="str">
        <f>IF(C51&lt;&gt;"",INDEX(CIDs!B:B,MATCH('NUMERÁRIO EM TRÂNSITO'!C51,CIDs!A:A,0)),"")</f>
        <v/>
      </c>
      <c r="E51" s="477" t="str">
        <f>IF(C51&lt;&gt;"",INDEX(CIDs!C:C,MATCH('NUMERÁRIO EM TRÂNSITO'!C51,CIDs!A:A,0)),"")</f>
        <v/>
      </c>
      <c r="F51" s="477"/>
      <c r="G51" s="484"/>
      <c r="H51" s="382"/>
      <c r="I51" s="463"/>
      <c r="J51" s="462"/>
    </row>
    <row r="52" spans="3:10" ht="27" customHeight="1">
      <c r="C52" s="449"/>
      <c r="D52" s="471" t="str">
        <f>IF(C52&lt;&gt;"",INDEX(CIDs!B:B,MATCH('NUMERÁRIO EM TRÂNSITO'!C52,CIDs!A:A,0)),"")</f>
        <v/>
      </c>
      <c r="E52" s="477" t="str">
        <f>IF(C52&lt;&gt;"",INDEX(CIDs!C:C,MATCH('NUMERÁRIO EM TRÂNSITO'!C52,CIDs!A:A,0)),"")</f>
        <v/>
      </c>
      <c r="F52" s="477"/>
      <c r="G52" s="484"/>
      <c r="H52" s="536"/>
      <c r="I52" s="463"/>
      <c r="J52" s="462"/>
    </row>
    <row r="53" spans="3:10" ht="27" customHeight="1">
      <c r="C53" s="449"/>
      <c r="D53" s="471" t="str">
        <f>IF(C53&lt;&gt;"",INDEX(CIDs!B:B,MATCH('NUMERÁRIO EM TRÂNSITO'!C53,CIDs!A:A,0)),"")</f>
        <v/>
      </c>
      <c r="E53" s="477" t="str">
        <f>IF(C53&lt;&gt;"",INDEX(CIDs!C:C,MATCH('NUMERÁRIO EM TRÂNSITO'!C53,CIDs!A:A,0)),"")</f>
        <v/>
      </c>
      <c r="F53" s="477"/>
      <c r="G53" s="484"/>
      <c r="H53" s="383"/>
      <c r="I53" s="463"/>
      <c r="J53" s="462"/>
    </row>
    <row r="54" spans="3:10" ht="27" customHeight="1">
      <c r="C54" s="449"/>
      <c r="D54" s="471" t="str">
        <f>IF(C54&lt;&gt;"",INDEX(CIDs!B:B,MATCH('NUMERÁRIO EM TRÂNSITO'!C54,CIDs!A:A,0)),"")</f>
        <v/>
      </c>
      <c r="E54" s="477" t="str">
        <f>IF(C54&lt;&gt;"",INDEX(CIDs!C:C,MATCH('NUMERÁRIO EM TRÂNSITO'!C54,CIDs!A:A,0)),"")</f>
        <v/>
      </c>
      <c r="F54" s="477"/>
      <c r="G54" s="484"/>
      <c r="H54" s="404"/>
      <c r="I54" s="463"/>
      <c r="J54" s="462"/>
    </row>
    <row r="55" spans="3:10" ht="27" customHeight="1">
      <c r="C55" s="449"/>
      <c r="D55" s="471" t="str">
        <f>IF(C55&lt;&gt;"",INDEX(CIDs!B:B,MATCH('NUMERÁRIO EM TRÂNSITO'!C55,CIDs!A:A,0)),"")</f>
        <v/>
      </c>
      <c r="E55" s="477" t="str">
        <f>IF(C55&lt;&gt;"",INDEX(CIDs!C:C,MATCH('NUMERÁRIO EM TRÂNSITO'!C55,CIDs!A:A,0)),"")</f>
        <v/>
      </c>
      <c r="F55" s="477"/>
      <c r="G55" s="484"/>
      <c r="H55" s="383"/>
      <c r="I55" s="464"/>
      <c r="J55" s="462"/>
    </row>
    <row r="56" spans="3:10" ht="27" customHeight="1">
      <c r="C56" s="449"/>
      <c r="D56" s="471" t="str">
        <f>IF(C56&lt;&gt;"",INDEX(CIDs!B:B,MATCH('NUMERÁRIO EM TRÂNSITO'!C56,CIDs!A:A,0)),"")</f>
        <v/>
      </c>
      <c r="E56" s="477" t="str">
        <f>IF(C56&lt;&gt;"",INDEX(CIDs!C:C,MATCH('NUMERÁRIO EM TRÂNSITO'!C56,CIDs!A:A,0)),"")</f>
        <v/>
      </c>
      <c r="F56" s="477"/>
      <c r="G56" s="484"/>
      <c r="H56" s="383"/>
      <c r="I56" s="463"/>
      <c r="J56" s="462"/>
    </row>
    <row r="57" spans="3:10" ht="27" customHeight="1">
      <c r="C57" s="449"/>
      <c r="D57" s="471" t="str">
        <f>IF(C57&lt;&gt;"",INDEX(CIDs!B:B,MATCH('NUMERÁRIO EM TRÂNSITO'!C57,CIDs!A:A,0)),"")</f>
        <v/>
      </c>
      <c r="E57" s="477" t="str">
        <f>IF(C57&lt;&gt;"",INDEX(CIDs!C:C,MATCH('NUMERÁRIO EM TRÂNSITO'!C57,CIDs!A:A,0)),"")</f>
        <v/>
      </c>
      <c r="F57" s="477"/>
      <c r="G57" s="484"/>
      <c r="H57" s="383"/>
      <c r="I57" s="463"/>
      <c r="J57" s="462"/>
    </row>
    <row r="58" spans="3:10" ht="27" customHeight="1">
      <c r="C58" s="470"/>
      <c r="D58" s="472" t="str">
        <f>IF(C58&lt;&gt;"",INDEX(CIDs!B:B,MATCH('NUMERÁRIO EM TRÂNSITO'!C58,CIDs!A:A,0)),"")</f>
        <v/>
      </c>
      <c r="E58" s="477" t="str">
        <f>IF(C58&lt;&gt;"",INDEX(CIDs!C:C,MATCH('NUMERÁRIO EM TRÂNSITO'!C58,CIDs!A:A,0)),"")</f>
        <v/>
      </c>
      <c r="F58" s="477"/>
      <c r="G58" s="484"/>
      <c r="H58" s="382"/>
      <c r="I58" s="463"/>
      <c r="J58" s="462"/>
    </row>
    <row r="59" spans="3:10" ht="27" customHeight="1">
      <c r="C59" s="508"/>
      <c r="D59" s="468" t="str">
        <f>IF(C59&lt;&gt;"",INDEX(CIDs!B:B,MATCH('NUMERÁRIO EM TRÂNSITO'!C59,CIDs!A:A,0)),"")</f>
        <v/>
      </c>
      <c r="E59" s="477" t="str">
        <f>IF(C59&lt;&gt;"",INDEX(CIDs!C:C,MATCH('NUMERÁRIO EM TRÂNSITO'!C59,CIDs!A:A,0)),"")</f>
        <v/>
      </c>
      <c r="F59" s="477"/>
      <c r="G59" s="484"/>
      <c r="H59" s="382"/>
      <c r="I59" s="463"/>
      <c r="J59" s="462"/>
    </row>
    <row r="60" spans="3:10" ht="27" customHeight="1">
      <c r="C60" s="470"/>
      <c r="D60" s="472" t="str">
        <f>IF(C60&lt;&gt;"",INDEX(CIDs!B:B,MATCH('NUMERÁRIO EM TRÂNSITO'!C60,CIDs!A:A,0)),"")</f>
        <v/>
      </c>
      <c r="E60" s="477" t="str">
        <f>IF(C60&lt;&gt;"",INDEX(CIDs!C:C,MATCH('NUMERÁRIO EM TRÂNSITO'!C60,CIDs!A:A,0)),"")</f>
        <v/>
      </c>
      <c r="F60" s="477"/>
      <c r="G60" s="484"/>
      <c r="H60" s="382"/>
      <c r="I60" s="463"/>
      <c r="J60" s="462"/>
    </row>
    <row r="61" spans="3:10" ht="27" customHeight="1">
      <c r="C61" s="470"/>
      <c r="D61" s="472" t="str">
        <f>IF(C61&lt;&gt;"",INDEX(CIDs!B:B,MATCH('NUMERÁRIO EM TRÂNSITO'!C61,CIDs!A:A,0)),"")</f>
        <v/>
      </c>
      <c r="E61" s="477" t="str">
        <f>IF(C61&lt;&gt;"",INDEX(CIDs!C:C,MATCH('NUMERÁRIO EM TRÂNSITO'!C61,CIDs!A:A,0)),"")</f>
        <v/>
      </c>
      <c r="F61" s="477"/>
      <c r="G61" s="484"/>
      <c r="H61" s="382"/>
      <c r="I61" s="384"/>
    </row>
    <row r="62" spans="3:10" ht="27" customHeight="1">
      <c r="C62" s="470"/>
      <c r="D62" s="472" t="str">
        <f>IF(C62&lt;&gt;"",INDEX(CIDs!B:B,MATCH('NUMERÁRIO EM TRÂNSITO'!C62,CIDs!A:A,0)),"")</f>
        <v/>
      </c>
      <c r="E62" s="478" t="str">
        <f>IF(C62&lt;&gt;"",INDEX(CIDs!C:C,MATCH('NUMERÁRIO EM TRÂNSITO'!C62,CIDs!A:A,0)),"")</f>
        <v/>
      </c>
      <c r="F62" s="478"/>
      <c r="G62" s="380"/>
      <c r="H62" s="390"/>
      <c r="I62" s="384"/>
    </row>
    <row r="63" spans="3:10" ht="27" customHeight="1">
      <c r="C63" s="470"/>
      <c r="D63" s="472" t="str">
        <f>IF(C63&lt;&gt;"",INDEX(CIDs!B:B,MATCH('NUMERÁRIO EM TRÂNSITO'!C63,CIDs!A:A,0)),"")</f>
        <v/>
      </c>
      <c r="E63" s="479" t="str">
        <f>IF(C63&lt;&gt;"",INDEX(CIDs!C:C,MATCH('NUMERÁRIO EM TRÂNSITO'!C63,CIDs!A:A,0)),"")</f>
        <v/>
      </c>
      <c r="F63" s="479"/>
      <c r="G63" s="380"/>
      <c r="H63" s="382"/>
      <c r="I63" s="384"/>
    </row>
    <row r="64" spans="3:10" ht="27" customHeight="1">
      <c r="C64" s="470"/>
      <c r="D64" s="472" t="str">
        <f>IF(C64&lt;&gt;"",INDEX(CIDs!B:B,MATCH('NUMERÁRIO EM TRÂNSITO'!C64,CIDs!A:A,0)),"")</f>
        <v/>
      </c>
      <c r="E64" s="479" t="str">
        <f>IF(C64&lt;&gt;"",INDEX(CIDs!C:C,MATCH('NUMERÁRIO EM TRÂNSITO'!C64,CIDs!A:A,0)),"")</f>
        <v/>
      </c>
      <c r="F64" s="479"/>
      <c r="G64" s="380"/>
      <c r="H64" s="382"/>
      <c r="I64" s="384"/>
    </row>
    <row r="65" spans="3:9" ht="27" customHeight="1">
      <c r="C65" s="470"/>
      <c r="D65" s="472" t="str">
        <f>IF(C65&lt;&gt;"",INDEX(CIDs!B:B,MATCH('NUMERÁRIO EM TRÂNSITO'!C65,CIDs!A:A,0)),"")</f>
        <v/>
      </c>
      <c r="E65" s="479" t="str">
        <f>IF(C65&lt;&gt;"",INDEX(CIDs!C:C,MATCH('NUMERÁRIO EM TRÂNSITO'!C65,CIDs!A:A,0)),"")</f>
        <v/>
      </c>
      <c r="F65" s="479"/>
      <c r="G65" s="380"/>
      <c r="H65" s="382"/>
      <c r="I65" s="384"/>
    </row>
    <row r="66" spans="3:9" ht="27" customHeight="1">
      <c r="C66" s="470"/>
      <c r="D66" s="472" t="str">
        <f>IF(C66&lt;&gt;"",INDEX(CIDs!B:B,MATCH('NUMERÁRIO EM TRÂNSITO'!C66,CIDs!A:A,0)),"")</f>
        <v/>
      </c>
      <c r="E66" s="479" t="str">
        <f>IF(C66&lt;&gt;"",INDEX(CIDs!C:C,MATCH('NUMERÁRIO EM TRÂNSITO'!C66,CIDs!A:A,0)),"")</f>
        <v/>
      </c>
      <c r="F66" s="479"/>
      <c r="G66" s="380"/>
      <c r="H66" s="382"/>
      <c r="I66" s="384"/>
    </row>
    <row r="67" spans="3:9" ht="27" customHeight="1">
      <c r="C67" s="470"/>
      <c r="D67" s="472" t="str">
        <f>IF(C67&lt;&gt;"",INDEX(CIDs!B:B,MATCH('NUMERÁRIO EM TRÂNSITO'!C67,CIDs!A:A,0)),"")</f>
        <v/>
      </c>
      <c r="E67" s="483" t="str">
        <f>IF(C67&lt;&gt;"",INDEX(CIDs!C:C,MATCH('NUMERÁRIO EM TRÂNSITO'!C67,CIDs!A:A,0)),"")</f>
        <v/>
      </c>
      <c r="F67" s="483"/>
      <c r="G67" s="486"/>
      <c r="H67" s="382"/>
      <c r="I67" s="384"/>
    </row>
    <row r="68" spans="3:9" ht="27" customHeight="1">
      <c r="C68" s="470"/>
      <c r="D68" s="472" t="str">
        <f>IF(C68&lt;&gt;"",INDEX(CIDs!B:B,MATCH('NUMERÁRIO EM TRÂNSITO'!C68,CIDs!A:A,0)),"")</f>
        <v/>
      </c>
      <c r="E68" s="477" t="str">
        <f>IF(C68&lt;&gt;"",INDEX(CIDs!C:C,MATCH('NUMERÁRIO EM TRÂNSITO'!C68,CIDs!A:A,0)),"")</f>
        <v/>
      </c>
      <c r="F68" s="477"/>
      <c r="G68" s="473"/>
      <c r="H68" s="382"/>
      <c r="I68" s="384"/>
    </row>
    <row r="69" spans="3:9" ht="27" customHeight="1">
      <c r="C69" s="470"/>
      <c r="D69" s="472" t="str">
        <f>IF(C69&lt;&gt;"",INDEX(CIDs!B:B,MATCH('NUMERÁRIO EM TRÂNSITO'!C69,CIDs!A:A,0)),"")</f>
        <v/>
      </c>
      <c r="E69" s="478" t="str">
        <f>IF(C69&lt;&gt;"",INDEX(CIDs!C:C,MATCH('NUMERÁRIO EM TRÂNSITO'!C69,CIDs!A:A,0)),"")</f>
        <v/>
      </c>
      <c r="F69" s="478"/>
      <c r="G69" s="474"/>
      <c r="H69" s="382"/>
      <c r="I69" s="384"/>
    </row>
    <row r="70" spans="3:9" ht="27" customHeight="1">
      <c r="C70" s="470"/>
      <c r="D70" s="472" t="str">
        <f>IF(C70&lt;&gt;"",INDEX(CIDs!B:B,MATCH('NUMERÁRIO EM TRÂNSITO'!C70,CIDs!A:A,0)),"")</f>
        <v/>
      </c>
      <c r="E70" s="479" t="str">
        <f>IF(C70&lt;&gt;"",INDEX(CIDs!C:C,MATCH('NUMERÁRIO EM TRÂNSITO'!C70,CIDs!A:A,0)),"")</f>
        <v/>
      </c>
      <c r="F70" s="479"/>
      <c r="G70" s="474"/>
      <c r="H70" s="390"/>
      <c r="I70" s="384"/>
    </row>
    <row r="71" spans="3:9" ht="27" customHeight="1">
      <c r="C71" s="470"/>
      <c r="D71" s="472" t="str">
        <f>IF(C71&lt;&gt;"",INDEX(CIDs!B:B,MATCH('NUMERÁRIO EM TRÂNSITO'!C71,CIDs!A:A,0)),"")</f>
        <v/>
      </c>
      <c r="E71" s="479" t="str">
        <f>IF(C71&lt;&gt;"",INDEX(CIDs!C:C,MATCH('NUMERÁRIO EM TRÂNSITO'!C71,CIDs!A:A,0)),"")</f>
        <v/>
      </c>
      <c r="F71" s="479"/>
      <c r="G71" s="474"/>
      <c r="H71" s="382"/>
      <c r="I71" s="384"/>
    </row>
    <row r="72" spans="3:9" ht="27" customHeight="1">
      <c r="C72" s="470"/>
      <c r="D72" s="472" t="str">
        <f>IF(C72&lt;&gt;"",INDEX(CIDs!B:B,MATCH('NUMERÁRIO EM TRÂNSITO'!C72,CIDs!A:A,0)),"")</f>
        <v/>
      </c>
      <c r="E72" s="479" t="str">
        <f>IF(C72&lt;&gt;"",INDEX(CIDs!C:C,MATCH('NUMERÁRIO EM TRÂNSITO'!C72,CIDs!A:A,0)),"")</f>
        <v/>
      </c>
      <c r="F72" s="479"/>
      <c r="G72" s="474"/>
      <c r="H72" s="383"/>
      <c r="I72" s="384"/>
    </row>
    <row r="73" spans="3:9" ht="27" customHeight="1">
      <c r="C73" s="470"/>
      <c r="D73" s="472" t="str">
        <f>IF(C73&lt;&gt;"",INDEX(CIDs!B:B,MATCH('NUMERÁRIO EM TRÂNSITO'!C73,CIDs!A:A,0)),"")</f>
        <v/>
      </c>
      <c r="E73" s="479" t="str">
        <f>IF(C73&lt;&gt;"",INDEX(CIDs!C:C,MATCH('NUMERÁRIO EM TRÂNSITO'!C73,CIDs!A:A,0)),"")</f>
        <v/>
      </c>
      <c r="F73" s="479"/>
      <c r="G73" s="474"/>
      <c r="H73" s="382"/>
      <c r="I73" s="384"/>
    </row>
    <row r="74" spans="3:9" ht="27" customHeight="1">
      <c r="C74" s="470"/>
      <c r="D74" s="472" t="str">
        <f>IF(C74&lt;&gt;"",INDEX(CIDs!B:B,MATCH('NUMERÁRIO EM TRÂNSITO'!C74,CIDs!A:A,0)),"")</f>
        <v/>
      </c>
      <c r="E74" s="480" t="str">
        <f>IF(C74&lt;&gt;"",INDEX(CIDs!C:C,MATCH('NUMERÁRIO EM TRÂNSITO'!C74,CIDs!A:A,0)),"")</f>
        <v/>
      </c>
      <c r="F74" s="480"/>
      <c r="G74" s="475"/>
      <c r="H74" s="387"/>
      <c r="I74" s="384"/>
    </row>
    <row r="75" spans="3:9" ht="27" customHeight="1">
      <c r="C75" s="470"/>
      <c r="D75" s="472" t="str">
        <f>IF(C75&lt;&gt;"",INDEX(CIDs!B:B,MATCH('NUMERÁRIO EM TRÂNSITO'!C75,CIDs!A:A,0)),"")</f>
        <v/>
      </c>
      <c r="E75" s="480" t="str">
        <f>IF(C75&lt;&gt;"",INDEX(CIDs!C:C,MATCH('NUMERÁRIO EM TRÂNSITO'!C75,CIDs!A:A,0)),"")</f>
        <v/>
      </c>
      <c r="F75" s="480"/>
      <c r="G75" s="475"/>
      <c r="H75" s="405"/>
      <c r="I75" s="384"/>
    </row>
    <row r="76" spans="3:9" ht="27" customHeight="1">
      <c r="C76" s="470"/>
      <c r="D76" s="472" t="str">
        <f>IF(C76&lt;&gt;"",INDEX(CIDs!B:B,MATCH('NUMERÁRIO EM TRÂNSITO'!C76,CIDs!A:A,0)),"")</f>
        <v/>
      </c>
      <c r="E76" s="480" t="str">
        <f>IF(C76&lt;&gt;"",INDEX(CIDs!C:C,MATCH('NUMERÁRIO EM TRÂNSITO'!C76,CIDs!A:A,0)),"")</f>
        <v/>
      </c>
      <c r="F76" s="480"/>
      <c r="G76" s="475"/>
      <c r="H76" s="383"/>
      <c r="I76" s="384"/>
    </row>
    <row r="77" spans="3:9" ht="27" customHeight="1">
      <c r="C77" s="470"/>
      <c r="D77" s="472" t="str">
        <f>IF(C77&lt;&gt;"",INDEX(CIDs!B:B,MATCH('NUMERÁRIO EM TRÂNSITO'!C77,CIDs!A:A,0)),"")</f>
        <v/>
      </c>
      <c r="E77" s="480" t="str">
        <f>IF(C77&lt;&gt;"",INDEX(CIDs!C:C,MATCH('NUMERÁRIO EM TRÂNSITO'!C77,CIDs!A:A,0)),"")</f>
        <v/>
      </c>
      <c r="F77" s="480"/>
      <c r="G77" s="475"/>
      <c r="H77" s="383"/>
      <c r="I77" s="384"/>
    </row>
    <row r="78" spans="3:9" ht="27" customHeight="1">
      <c r="C78" s="470"/>
      <c r="D78" s="472" t="str">
        <f>IF(C78&lt;&gt;"",INDEX(CIDs!B:B,MATCH('NUMERÁRIO EM TRÂNSITO'!C78,CIDs!A:A,0)),"")</f>
        <v/>
      </c>
      <c r="E78" s="480" t="str">
        <f>IF(C78&lt;&gt;"",INDEX(CIDs!C:C,MATCH('NUMERÁRIO EM TRÂNSITO'!C78,CIDs!A:A,0)),"")</f>
        <v/>
      </c>
      <c r="F78" s="480"/>
      <c r="G78" s="475"/>
      <c r="H78" s="411"/>
      <c r="I78" s="384"/>
    </row>
    <row r="79" spans="3:9" ht="27" customHeight="1">
      <c r="C79" s="470"/>
      <c r="D79" s="472" t="str">
        <f>IF(C79&lt;&gt;"",INDEX(CIDs!B:B,MATCH('NUMERÁRIO EM TRÂNSITO'!C79,CIDs!A:A,0)),"")</f>
        <v/>
      </c>
      <c r="E79" s="480" t="str">
        <f>IF(C79&lt;&gt;"",INDEX(CIDs!C:C,MATCH('NUMERÁRIO EM TRÂNSITO'!C79,CIDs!A:A,0)),"")</f>
        <v/>
      </c>
      <c r="F79" s="480"/>
      <c r="G79" s="475"/>
      <c r="H79" s="387"/>
      <c r="I79" s="384"/>
    </row>
    <row r="80" spans="3:9" ht="27" customHeight="1">
      <c r="C80" s="470"/>
      <c r="D80" s="472" t="str">
        <f>IF(C80&lt;&gt;"",INDEX(CIDs!B:B,MATCH('NUMERÁRIO EM TRÂNSITO'!C80,CIDs!A:A,0)),"")</f>
        <v/>
      </c>
      <c r="E80" s="480" t="str">
        <f>IF(C80&lt;&gt;"",INDEX(CIDs!C:C,MATCH('NUMERÁRIO EM TRÂNSITO'!C80,CIDs!A:A,0)),"")</f>
        <v/>
      </c>
      <c r="F80" s="480"/>
      <c r="G80" s="475"/>
      <c r="H80" s="347"/>
    </row>
    <row r="81" spans="3:8" ht="27" customHeight="1">
      <c r="C81" s="470"/>
      <c r="D81" s="472" t="str">
        <f>IF(C81&lt;&gt;"",INDEX(CIDs!B:B,MATCH('NUMERÁRIO EM TRÂNSITO'!C81,CIDs!A:A,0)),"")</f>
        <v/>
      </c>
      <c r="E81" s="480" t="str">
        <f>IF(C81&lt;&gt;"",INDEX(CIDs!C:C,MATCH('NUMERÁRIO EM TRÂNSITO'!C81,CIDs!A:A,0)),"")</f>
        <v/>
      </c>
      <c r="F81" s="480"/>
      <c r="G81" s="475"/>
      <c r="H81" s="347"/>
    </row>
    <row r="82" spans="3:8" ht="27" customHeight="1">
      <c r="C82" s="470"/>
      <c r="D82" s="472" t="str">
        <f>IF(C82&lt;&gt;"",INDEX(CIDs!B:B,MATCH('NUMERÁRIO EM TRÂNSITO'!C82,CIDs!A:A,0)),"")</f>
        <v/>
      </c>
      <c r="E82" s="480" t="str">
        <f>IF(C82&lt;&gt;"",INDEX(CIDs!C:C,MATCH('NUMERÁRIO EM TRÂNSITO'!C82,CIDs!A:A,0)),"")</f>
        <v/>
      </c>
      <c r="F82" s="480"/>
      <c r="G82" s="475"/>
      <c r="H82" s="347"/>
    </row>
    <row r="83" spans="3:8" ht="27" customHeight="1">
      <c r="C83" s="470"/>
      <c r="D83" s="472" t="str">
        <f>IF(C83&lt;&gt;"",INDEX(CIDs!B:B,MATCH('NUMERÁRIO EM TRÂNSITO'!C83,CIDs!A:A,0)),"")</f>
        <v/>
      </c>
      <c r="E83" s="480" t="str">
        <f>IF(C83&lt;&gt;"",INDEX(CIDs!C:C,MATCH('NUMERÁRIO EM TRÂNSITO'!C83,CIDs!A:A,0)),"")</f>
        <v/>
      </c>
      <c r="F83" s="480"/>
      <c r="G83" s="475"/>
      <c r="H83" s="347"/>
    </row>
    <row r="84" spans="3:8" ht="27" customHeight="1">
      <c r="C84" s="470"/>
      <c r="D84" s="472" t="str">
        <f>IF(C84&lt;&gt;"",INDEX(CIDs!B:B,MATCH('NUMERÁRIO EM TRÂNSITO'!C84,CIDs!A:A,0)),"")</f>
        <v/>
      </c>
      <c r="E84" s="480" t="str">
        <f>IF(C84&lt;&gt;"",INDEX(CIDs!C:C,MATCH('NUMERÁRIO EM TRÂNSITO'!C84,CIDs!A:A,0)),"")</f>
        <v/>
      </c>
      <c r="F84" s="480"/>
      <c r="G84" s="475"/>
      <c r="H84" s="347"/>
    </row>
    <row r="85" spans="3:8" ht="27" customHeight="1">
      <c r="C85" s="470"/>
      <c r="D85" s="472" t="str">
        <f>IF(C85&lt;&gt;"",INDEX(CIDs!B:B,MATCH('NUMERÁRIO EM TRÂNSITO'!C85,CIDs!A:A,0)),"")</f>
        <v/>
      </c>
      <c r="E85" s="480" t="str">
        <f>IF(C85&lt;&gt;"",INDEX(CIDs!C:C,MATCH('NUMERÁRIO EM TRÂNSITO'!C85,CIDs!A:A,0)),"")</f>
        <v/>
      </c>
      <c r="F85" s="480"/>
      <c r="G85" s="475"/>
      <c r="H85" s="347"/>
    </row>
    <row r="86" spans="3:8" ht="27" customHeight="1">
      <c r="C86" s="470"/>
      <c r="D86" s="472" t="str">
        <f>IF(C86&lt;&gt;"",INDEX(CIDs!B:B,MATCH('NUMERÁRIO EM TRÂNSITO'!C86,CIDs!A:A,0)),"")</f>
        <v/>
      </c>
      <c r="E86" s="480" t="str">
        <f>IF(C86&lt;&gt;"",INDEX(CIDs!C:C,MATCH('NUMERÁRIO EM TRÂNSITO'!C86,CIDs!A:A,0)),"")</f>
        <v/>
      </c>
      <c r="F86" s="480"/>
      <c r="G86" s="475"/>
      <c r="H86" s="347"/>
    </row>
    <row r="87" spans="3:8" ht="27" customHeight="1">
      <c r="C87" s="470"/>
      <c r="D87" s="472" t="str">
        <f>IF(C87&lt;&gt;"",INDEX(CIDs!B:B,MATCH('NUMERÁRIO EM TRÂNSITO'!C87,CIDs!A:A,0)),"")</f>
        <v/>
      </c>
      <c r="E87" s="480" t="str">
        <f>IF(C87&lt;&gt;"",INDEX(CIDs!C:C,MATCH('NUMERÁRIO EM TRÂNSITO'!C87,CIDs!A:A,0)),"")</f>
        <v/>
      </c>
      <c r="F87" s="480"/>
      <c r="G87" s="475"/>
      <c r="H87" s="347"/>
    </row>
    <row r="88" spans="3:8" ht="27" customHeight="1">
      <c r="C88" s="470"/>
      <c r="D88" s="472" t="str">
        <f>IF(C88&lt;&gt;"",INDEX(CIDs!B:B,MATCH('NUMERÁRIO EM TRÂNSITO'!C88,CIDs!A:A,0)),"")</f>
        <v/>
      </c>
      <c r="E88" s="480" t="str">
        <f>IF(C88&lt;&gt;"",INDEX(CIDs!C:C,MATCH('NUMERÁRIO EM TRÂNSITO'!C88,CIDs!A:A,0)),"")</f>
        <v/>
      </c>
      <c r="F88" s="480"/>
      <c r="G88" s="475"/>
      <c r="H88" s="347"/>
    </row>
    <row r="89" spans="3:8" ht="27" customHeight="1">
      <c r="C89" s="449"/>
      <c r="D89" s="471" t="str">
        <f>IF(C89&lt;&gt;"",INDEX(CIDs!B:B,MATCH('NUMERÁRIO EM TRÂNSITO'!C89,CIDs!A:A,0)),"")</f>
        <v/>
      </c>
      <c r="E89" s="480" t="str">
        <f>IF(C89&lt;&gt;"",INDEX(CIDs!C:C,MATCH('NUMERÁRIO EM TRÂNSITO'!C89,CIDs!A:A,0)),"")</f>
        <v/>
      </c>
      <c r="F89" s="480"/>
      <c r="G89" s="475"/>
      <c r="H89" s="347"/>
    </row>
    <row r="90" spans="3:8" ht="27" customHeight="1">
      <c r="C90" s="470"/>
      <c r="D90" s="472" t="str">
        <f>IF(C90&lt;&gt;"",INDEX(CIDs!B:B,MATCH('NUMERÁRIO EM TRÂNSITO'!C90,CIDs!A:A,0)),"")</f>
        <v/>
      </c>
      <c r="E90" s="481" t="str">
        <f>IF(C90&lt;&gt;"",INDEX(CIDs!C:C,MATCH('NUMERÁRIO EM TRÂNSITO'!C90,CIDs!A:A,0)),"")</f>
        <v/>
      </c>
      <c r="F90" s="480"/>
      <c r="G90" s="475"/>
      <c r="H90" s="347"/>
    </row>
    <row r="91" spans="3:8" ht="27" customHeight="1">
      <c r="C91" s="508"/>
      <c r="D91" s="468" t="str">
        <f>IF(C91&lt;&gt;"",INDEX(CIDs!B:B,MATCH('NUMERÁRIO EM TRÂNSITO'!C91,CIDs!A:A,0)),"")</f>
        <v/>
      </c>
      <c r="E91" s="483" t="str">
        <f>IF(C91&lt;&gt;"",INDEX(CIDs!C:C,MATCH('NUMERÁRIO EM TRÂNSITO'!C91,CIDs!A:A,0)),"")</f>
        <v/>
      </c>
      <c r="F91" s="479"/>
      <c r="G91" s="474"/>
      <c r="H91" s="347"/>
    </row>
    <row r="92" spans="3:8" ht="27" customHeight="1">
      <c r="C92" s="470"/>
      <c r="D92" s="472" t="str">
        <f>IF(C92&lt;&gt;"",INDEX(CIDs!B:B,MATCH('NUMERÁRIO EM TRÂNSITO'!C92,CIDs!A:A,0)),"")</f>
        <v/>
      </c>
      <c r="E92" s="481" t="str">
        <f>IF(C92&lt;&gt;"",INDEX(CIDs!C:C,MATCH('NUMERÁRIO EM TRÂNSITO'!C92,CIDs!A:A,0)),"")</f>
        <v/>
      </c>
      <c r="F92" s="480"/>
      <c r="G92" s="475"/>
      <c r="H92" s="347"/>
    </row>
    <row r="93" spans="3:8" ht="27" customHeight="1">
      <c r="C93" s="470"/>
      <c r="D93" s="472" t="str">
        <f>IF(C93&lt;&gt;"",INDEX(CIDs!B:B,MATCH('NUMERÁRIO EM TRÂNSITO'!C93,CIDs!A:A,0)),"")</f>
        <v/>
      </c>
      <c r="E93" s="481" t="str">
        <f>IF(C93&lt;&gt;"",INDEX(CIDs!C:C,MATCH('NUMERÁRIO EM TRÂNSITO'!C93,CIDs!A:A,0)),"")</f>
        <v/>
      </c>
      <c r="F93" s="480"/>
      <c r="G93" s="475"/>
      <c r="H93" s="347"/>
    </row>
    <row r="94" spans="3:8" ht="27" customHeight="1">
      <c r="C94" s="470"/>
      <c r="D94" s="472" t="str">
        <f>IF(C94&lt;&gt;"",INDEX(CIDs!B:B,MATCH('NUMERÁRIO EM TRÂNSITO'!C94,CIDs!A:A,0)),"")</f>
        <v/>
      </c>
      <c r="E94" s="481" t="str">
        <f>IF(C94&lt;&gt;"",INDEX(CIDs!C:C,MATCH('NUMERÁRIO EM TRÂNSITO'!C94,CIDs!A:A,0)),"")</f>
        <v/>
      </c>
      <c r="F94" s="480"/>
      <c r="G94" s="475"/>
      <c r="H94" s="347"/>
    </row>
    <row r="95" spans="3:8" ht="27" customHeight="1">
      <c r="C95" s="470"/>
      <c r="D95" s="472" t="str">
        <f>IF(C95&lt;&gt;"",INDEX(CIDs!B:B,MATCH('NUMERÁRIO EM TRÂNSITO'!C95,CIDs!A:A,0)),"")</f>
        <v/>
      </c>
      <c r="E95" s="481" t="str">
        <f>IF(C95&lt;&gt;"",INDEX(CIDs!C:C,MATCH('NUMERÁRIO EM TRÂNSITO'!C95,CIDs!A:A,0)),"")</f>
        <v/>
      </c>
      <c r="F95" s="480"/>
      <c r="G95" s="475"/>
      <c r="H95" s="347"/>
    </row>
    <row r="96" spans="3:8" ht="27" customHeight="1">
      <c r="C96" s="470"/>
      <c r="D96" s="472" t="str">
        <f>IF(C96&lt;&gt;"",INDEX(CIDs!B:B,MATCH('NUMERÁRIO EM TRÂNSITO'!C96,CIDs!A:A,0)),"")</f>
        <v/>
      </c>
      <c r="E96" s="481" t="str">
        <f>IF(C96&lt;&gt;"",INDEX(CIDs!C:C,MATCH('NUMERÁRIO EM TRÂNSITO'!C96,CIDs!A:A,0)),"")</f>
        <v/>
      </c>
      <c r="F96" s="480"/>
      <c r="G96" s="475"/>
      <c r="H96" s="347"/>
    </row>
    <row r="97" spans="3:8" ht="27" customHeight="1">
      <c r="C97" s="470"/>
      <c r="D97" s="472" t="str">
        <f>IF(C97&lt;&gt;"",INDEX(CIDs!B:B,MATCH('NUMERÁRIO EM TRÂNSITO'!C97,CIDs!A:A,0)),"")</f>
        <v/>
      </c>
      <c r="E97" s="481" t="str">
        <f>IF(C97&lt;&gt;"",INDEX(CIDs!C:C,MATCH('NUMERÁRIO EM TRÂNSITO'!C97,CIDs!A:A,0)),"")</f>
        <v/>
      </c>
      <c r="F97" s="480"/>
      <c r="G97" s="475"/>
      <c r="H97" s="347"/>
    </row>
    <row r="98" spans="3:8" ht="27" customHeight="1">
      <c r="C98" s="470"/>
      <c r="D98" s="472" t="str">
        <f>IF(C98&lt;&gt;"",INDEX(CIDs!B:B,MATCH('NUMERÁRIO EM TRÂNSITO'!C98,CIDs!A:A,0)),"")</f>
        <v/>
      </c>
      <c r="E98" s="481" t="str">
        <f>IF(C98&lt;&gt;"",INDEX(CIDs!C:C,MATCH('NUMERÁRIO EM TRÂNSITO'!C98,CIDs!A:A,0)),"")</f>
        <v/>
      </c>
      <c r="F98" s="480"/>
      <c r="G98" s="475"/>
      <c r="H98" s="347"/>
    </row>
    <row r="99" spans="3:8" ht="27" customHeight="1">
      <c r="C99" s="470"/>
      <c r="D99" s="472" t="str">
        <f>IF(C99&lt;&gt;"",INDEX(CIDs!B:B,MATCH('NUMERÁRIO EM TRÂNSITO'!C99,CIDs!A:A,0)),"")</f>
        <v/>
      </c>
      <c r="E99" s="481" t="str">
        <f>IF(C99&lt;&gt;"",INDEX(CIDs!C:C,MATCH('NUMERÁRIO EM TRÂNSITO'!C99,CIDs!A:A,0)),"")</f>
        <v/>
      </c>
      <c r="F99" s="480"/>
      <c r="G99" s="475"/>
      <c r="H99" s="347"/>
    </row>
    <row r="100" spans="3:8" ht="27" customHeight="1">
      <c r="C100" s="470"/>
      <c r="D100" s="472" t="str">
        <f>IF(C100&lt;&gt;"",INDEX(CIDs!B:B,MATCH('NUMERÁRIO EM TRÂNSITO'!C100,CIDs!A:A,0)),"")</f>
        <v/>
      </c>
      <c r="E100" s="481" t="str">
        <f>IF(C100&lt;&gt;"",INDEX(CIDs!C:C,MATCH('NUMERÁRIO EM TRÂNSITO'!C100,CIDs!A:A,0)),"")</f>
        <v/>
      </c>
      <c r="F100" s="480"/>
      <c r="G100" s="475"/>
      <c r="H100" s="347"/>
    </row>
    <row r="101" spans="3:8" ht="27" customHeight="1">
      <c r="C101" s="470"/>
      <c r="D101" s="472" t="str">
        <f>IF(C101&lt;&gt;"",INDEX(CIDs!B:B,MATCH('NUMERÁRIO EM TRÂNSITO'!C101,CIDs!A:A,0)),"")</f>
        <v/>
      </c>
      <c r="E101" s="481" t="str">
        <f>IF(C101&lt;&gt;"",INDEX(CIDs!C:C,MATCH('NUMERÁRIO EM TRÂNSITO'!C101,CIDs!A:A,0)),"")</f>
        <v/>
      </c>
      <c r="F101" s="480"/>
      <c r="G101" s="475"/>
      <c r="H101" s="347"/>
    </row>
    <row r="102" spans="3:8" ht="27" customHeight="1">
      <c r="C102" s="470"/>
      <c r="D102" s="472" t="str">
        <f>IF(C102&lt;&gt;"",INDEX(CIDs!B:B,MATCH('NUMERÁRIO EM TRÂNSITO'!C102,CIDs!A:A,0)),"")</f>
        <v/>
      </c>
      <c r="E102" s="481" t="str">
        <f>IF(C102&lt;&gt;"",INDEX(CIDs!C:C,MATCH('NUMERÁRIO EM TRÂNSITO'!C102,CIDs!A:A,0)),"")</f>
        <v/>
      </c>
      <c r="F102" s="480"/>
      <c r="G102" s="475"/>
      <c r="H102" s="347"/>
    </row>
    <row r="103" spans="3:8" ht="27" customHeight="1">
      <c r="C103" s="470"/>
      <c r="D103" s="472" t="str">
        <f>IF(C103&lt;&gt;"",INDEX(CIDs!B:B,MATCH('NUMERÁRIO EM TRÂNSITO'!C103,CIDs!A:A,0)),"")</f>
        <v/>
      </c>
      <c r="E103" s="481" t="str">
        <f>IF(C103&lt;&gt;"",INDEX(CIDs!C:C,MATCH('NUMERÁRIO EM TRÂNSITO'!C103,CIDs!A:A,0)),"")</f>
        <v/>
      </c>
      <c r="F103" s="480"/>
      <c r="G103" s="475"/>
      <c r="H103" s="347"/>
    </row>
    <row r="104" spans="3:8" ht="27" customHeight="1">
      <c r="C104" s="470"/>
      <c r="D104" s="472" t="str">
        <f>IF(C104&lt;&gt;"",INDEX(CIDs!B:B,MATCH('NUMERÁRIO EM TRÂNSITO'!C104,CIDs!A:A,0)),"")</f>
        <v/>
      </c>
      <c r="E104" s="481" t="str">
        <f>IF(C104&lt;&gt;"",INDEX(CIDs!C:C,MATCH('NUMERÁRIO EM TRÂNSITO'!C104,CIDs!A:A,0)),"")</f>
        <v/>
      </c>
      <c r="F104" s="480"/>
      <c r="G104" s="475"/>
      <c r="H104" s="347"/>
    </row>
    <row r="105" spans="3:8" ht="27" customHeight="1">
      <c r="C105" s="470"/>
      <c r="D105" s="472" t="str">
        <f>IF(C105&lt;&gt;"",INDEX(CIDs!B:B,MATCH('NUMERÁRIO EM TRÂNSITO'!C105,CIDs!A:A,0)),"")</f>
        <v/>
      </c>
      <c r="E105" s="481" t="str">
        <f>IF(C105&lt;&gt;"",INDEX(CIDs!C:C,MATCH('NUMERÁRIO EM TRÂNSITO'!C105,CIDs!A:A,0)),"")</f>
        <v/>
      </c>
      <c r="F105" s="480"/>
      <c r="G105" s="475"/>
      <c r="H105" s="347"/>
    </row>
    <row r="106" spans="3:8" ht="27" customHeight="1">
      <c r="C106" s="470"/>
      <c r="D106" s="472" t="str">
        <f>IF(C106&lt;&gt;"",INDEX(CIDs!B:B,MATCH('NUMERÁRIO EM TRÂNSITO'!C106,CIDs!A:A,0)),"")</f>
        <v/>
      </c>
      <c r="E106" s="481" t="str">
        <f>IF(C106&lt;&gt;"",INDEX(CIDs!C:C,MATCH('NUMERÁRIO EM TRÂNSITO'!C106,CIDs!A:A,0)),"")</f>
        <v/>
      </c>
      <c r="F106" s="480"/>
      <c r="G106" s="475"/>
      <c r="H106" s="347"/>
    </row>
    <row r="107" spans="3:8" ht="27" customHeight="1">
      <c r="C107" s="470"/>
      <c r="D107" s="472" t="str">
        <f>IF(C107&lt;&gt;"",INDEX(CIDs!B:B,MATCH('NUMERÁRIO EM TRÂNSITO'!C107,CIDs!A:A,0)),"")</f>
        <v/>
      </c>
      <c r="E107" s="481" t="str">
        <f>IF(C107&lt;&gt;"",INDEX(CIDs!C:C,MATCH('NUMERÁRIO EM TRÂNSITO'!C107,CIDs!A:A,0)),"")</f>
        <v/>
      </c>
      <c r="F107" s="480"/>
      <c r="G107" s="475"/>
      <c r="H107" s="347"/>
    </row>
    <row r="108" spans="3:8" ht="27" customHeight="1">
      <c r="C108" s="470"/>
      <c r="D108" s="472" t="str">
        <f>IF(C108&lt;&gt;"",INDEX(CIDs!B:B,MATCH('NUMERÁRIO EM TRÂNSITO'!C108,CIDs!A:A,0)),"")</f>
        <v/>
      </c>
      <c r="E108" s="481" t="str">
        <f>IF(C108&lt;&gt;"",INDEX(CIDs!C:C,MATCH('NUMERÁRIO EM TRÂNSITO'!C108,CIDs!A:A,0)),"")</f>
        <v/>
      </c>
      <c r="F108" s="480"/>
      <c r="G108" s="475"/>
      <c r="H108" s="347"/>
    </row>
    <row r="109" spans="3:8" ht="27" customHeight="1">
      <c r="C109" s="470"/>
      <c r="D109" s="472" t="str">
        <f>IF(C109&lt;&gt;"",INDEX(CIDs!B:B,MATCH('NUMERÁRIO EM TRÂNSITO'!C109,CIDs!A:A,0)),"")</f>
        <v/>
      </c>
      <c r="E109" s="481" t="str">
        <f>IF(C109&lt;&gt;"",INDEX(CIDs!C:C,MATCH('NUMERÁRIO EM TRÂNSITO'!C109,CIDs!A:A,0)),"")</f>
        <v/>
      </c>
      <c r="F109" s="480"/>
      <c r="G109" s="475"/>
      <c r="H109" s="347"/>
    </row>
    <row r="110" spans="3:8" ht="27" customHeight="1">
      <c r="C110" s="470"/>
      <c r="D110" s="472" t="str">
        <f>IF(C110&lt;&gt;"",INDEX(CIDs!B:B,MATCH('NUMERÁRIO EM TRÂNSITO'!C110,CIDs!A:A,0)),"")</f>
        <v/>
      </c>
      <c r="E110" s="481" t="str">
        <f>IF(C110&lt;&gt;"",INDEX(CIDs!C:C,MATCH('NUMERÁRIO EM TRÂNSITO'!C110,CIDs!A:A,0)),"")</f>
        <v/>
      </c>
      <c r="F110" s="480"/>
      <c r="G110" s="475"/>
      <c r="H110" s="347"/>
    </row>
    <row r="111" spans="3:8" ht="27" customHeight="1">
      <c r="C111" s="470"/>
      <c r="D111" s="472" t="str">
        <f>IF(C111&lt;&gt;"",INDEX(CIDs!B:B,MATCH('NUMERÁRIO EM TRÂNSITO'!C111,CIDs!A:A,0)),"")</f>
        <v/>
      </c>
      <c r="E111" s="481" t="str">
        <f>IF(C111&lt;&gt;"",INDEX(CIDs!C:C,MATCH('NUMERÁRIO EM TRÂNSITO'!C111,CIDs!A:A,0)),"")</f>
        <v/>
      </c>
      <c r="F111" s="480"/>
      <c r="G111" s="475"/>
      <c r="H111" s="347"/>
    </row>
    <row r="112" spans="3:8" ht="27" customHeight="1">
      <c r="C112" s="470"/>
      <c r="D112" s="472" t="str">
        <f>IF(C112&lt;&gt;"",INDEX(CIDs!B:B,MATCH('NUMERÁRIO EM TRÂNSITO'!C112,CIDs!A:A,0)),"")</f>
        <v/>
      </c>
      <c r="E112" s="481" t="str">
        <f>IF(C112&lt;&gt;"",INDEX(CIDs!C:C,MATCH('NUMERÁRIO EM TRÂNSITO'!C112,CIDs!A:A,0)),"")</f>
        <v/>
      </c>
      <c r="F112" s="480"/>
      <c r="G112" s="475"/>
      <c r="H112" s="347"/>
    </row>
    <row r="113" spans="3:8" ht="27" customHeight="1">
      <c r="C113" s="470"/>
      <c r="D113" s="472" t="str">
        <f>IF(C113&lt;&gt;"",INDEX(CIDs!B:B,MATCH('NUMERÁRIO EM TRÂNSITO'!C113,CIDs!A:A,0)),"")</f>
        <v/>
      </c>
      <c r="E113" s="481" t="str">
        <f>IF(C113&lt;&gt;"",INDEX(CIDs!C:C,MATCH('NUMERÁRIO EM TRÂNSITO'!C113,CIDs!A:A,0)),"")</f>
        <v/>
      </c>
      <c r="F113" s="480"/>
      <c r="G113" s="475"/>
      <c r="H113" s="347"/>
    </row>
    <row r="114" spans="3:8" ht="27" customHeight="1">
      <c r="C114" s="470"/>
      <c r="D114" s="472" t="str">
        <f>IF(C114&lt;&gt;"",INDEX(CIDs!B:B,MATCH('NUMERÁRIO EM TRÂNSITO'!C114,CIDs!A:A,0)),"")</f>
        <v/>
      </c>
      <c r="E114" s="481" t="str">
        <f>IF(C114&lt;&gt;"",INDEX(CIDs!C:C,MATCH('NUMERÁRIO EM TRÂNSITO'!C114,CIDs!A:A,0)),"")</f>
        <v/>
      </c>
      <c r="F114" s="480"/>
      <c r="G114" s="475"/>
      <c r="H114" s="347"/>
    </row>
    <row r="115" spans="3:8" ht="27" customHeight="1">
      <c r="C115" s="470"/>
      <c r="D115" s="472" t="str">
        <f>IF(C115&lt;&gt;"",INDEX(CIDs!B:B,MATCH('NUMERÁRIO EM TRÂNSITO'!C115,CIDs!A:A,0)),"")</f>
        <v/>
      </c>
      <c r="E115" s="481" t="str">
        <f>IF(C115&lt;&gt;"",INDEX(CIDs!C:C,MATCH('NUMERÁRIO EM TRÂNSITO'!C115,CIDs!A:A,0)),"")</f>
        <v/>
      </c>
      <c r="F115" s="480"/>
      <c r="G115" s="475"/>
      <c r="H115" s="347"/>
    </row>
    <row r="116" spans="3:8" ht="27" customHeight="1">
      <c r="C116" s="470"/>
      <c r="D116" s="472" t="str">
        <f>IF(C116&lt;&gt;"",INDEX(CIDs!B:B,MATCH('NUMERÁRIO EM TRÂNSITO'!C116,CIDs!A:A,0)),"")</f>
        <v/>
      </c>
      <c r="E116" s="481" t="str">
        <f>IF(C116&lt;&gt;"",INDEX(CIDs!C:C,MATCH('NUMERÁRIO EM TRÂNSITO'!C116,CIDs!A:A,0)),"")</f>
        <v/>
      </c>
      <c r="F116" s="480"/>
      <c r="G116" s="475"/>
      <c r="H116" s="347"/>
    </row>
    <row r="117" spans="3:8" ht="27" customHeight="1">
      <c r="C117" s="470"/>
      <c r="D117" s="472" t="str">
        <f>IF(C117&lt;&gt;"",INDEX(CIDs!B:B,MATCH('NUMERÁRIO EM TRÂNSITO'!C117,CIDs!A:A,0)),"")</f>
        <v/>
      </c>
      <c r="E117" s="481" t="str">
        <f>IF(C117&lt;&gt;"",INDEX(CIDs!C:C,MATCH('NUMERÁRIO EM TRÂNSITO'!C117,CIDs!A:A,0)),"")</f>
        <v/>
      </c>
      <c r="F117" s="480"/>
      <c r="G117" s="475"/>
      <c r="H117" s="347"/>
    </row>
    <row r="118" spans="3:8" ht="27" customHeight="1">
      <c r="C118" s="470"/>
      <c r="D118" s="472" t="str">
        <f>IF(C118&lt;&gt;"",INDEX(CIDs!B:B,MATCH('NUMERÁRIO EM TRÂNSITO'!C118,CIDs!A:A,0)),"")</f>
        <v/>
      </c>
      <c r="E118" s="481" t="str">
        <f>IF(C118&lt;&gt;"",INDEX(CIDs!C:C,MATCH('NUMERÁRIO EM TRÂNSITO'!C118,CIDs!A:A,0)),"")</f>
        <v/>
      </c>
      <c r="F118" s="480"/>
      <c r="G118" s="475"/>
      <c r="H118" s="347"/>
    </row>
    <row r="119" spans="3:8" ht="27" customHeight="1">
      <c r="C119" s="470"/>
      <c r="D119" s="472" t="str">
        <f>IF(C119&lt;&gt;"",INDEX(CIDs!B:B,MATCH('NUMERÁRIO EM TRÂNSITO'!C119,CIDs!A:A,0)),"")</f>
        <v/>
      </c>
      <c r="E119" s="481" t="str">
        <f>IF(C119&lt;&gt;"",INDEX(CIDs!C:C,MATCH('NUMERÁRIO EM TRÂNSITO'!C119,CIDs!A:A,0)),"")</f>
        <v/>
      </c>
      <c r="F119" s="480"/>
      <c r="G119" s="475"/>
      <c r="H119" s="347"/>
    </row>
    <row r="120" spans="3:8" ht="27" customHeight="1">
      <c r="C120" s="470"/>
      <c r="D120" s="472" t="str">
        <f>IF(C120&lt;&gt;"",INDEX(CIDs!B:B,MATCH('NUMERÁRIO EM TRÂNSITO'!C120,CIDs!A:A,0)),"")</f>
        <v/>
      </c>
      <c r="E120" s="481" t="str">
        <f>IF(C120&lt;&gt;"",INDEX(CIDs!C:C,MATCH('NUMERÁRIO EM TRÂNSITO'!C120,CIDs!A:A,0)),"")</f>
        <v/>
      </c>
      <c r="F120" s="480"/>
      <c r="G120" s="475"/>
      <c r="H120" s="347"/>
    </row>
    <row r="121" spans="3:8" ht="27" customHeight="1">
      <c r="C121" s="449"/>
      <c r="D121" s="471" t="str">
        <f>IF(C121&lt;&gt;"",INDEX(CIDs!B:B,MATCH('NUMERÁRIO EM TRÂNSITO'!C121,CIDs!A:A,0)),"")</f>
        <v/>
      </c>
      <c r="E121" s="480" t="str">
        <f>IF(C121&lt;&gt;"",INDEX(CIDs!C:C,MATCH('NUMERÁRIO EM TRÂNSITO'!C121,CIDs!A:A,0)),"")</f>
        <v/>
      </c>
      <c r="F121" s="480"/>
      <c r="G121" s="475"/>
      <c r="H121" s="347"/>
    </row>
    <row r="122" spans="3:8" ht="27" customHeight="1">
      <c r="C122" s="449"/>
      <c r="D122" s="471" t="str">
        <f>IF(C122&lt;&gt;"",INDEX(CIDs!B:B,MATCH('NUMERÁRIO EM TRÂNSITO'!C122,CIDs!A:A,0)),"")</f>
        <v/>
      </c>
      <c r="E122" s="480" t="str">
        <f>IF(C122&lt;&gt;"",INDEX(CIDs!C:C,MATCH('NUMERÁRIO EM TRÂNSITO'!C122,CIDs!A:A,0)),"")</f>
        <v/>
      </c>
      <c r="F122" s="480"/>
      <c r="G122" s="475"/>
      <c r="H122" s="347"/>
    </row>
    <row r="123" spans="3:8" ht="27" customHeight="1">
      <c r="C123" s="470"/>
      <c r="D123" s="472" t="str">
        <f>IF(C123&lt;&gt;"",INDEX(CIDs!B:B,MATCH('NUMERÁRIO EM TRÂNSITO'!C123,CIDs!A:A,0)),"")</f>
        <v/>
      </c>
      <c r="E123" s="481" t="str">
        <f>IF(C123&lt;&gt;"",INDEX(CIDs!C:C,MATCH('NUMERÁRIO EM TRÂNSITO'!C123,CIDs!A:A,0)),"")</f>
        <v/>
      </c>
      <c r="F123" s="481"/>
      <c r="G123" s="476"/>
    </row>
    <row r="124" spans="3:8" ht="27" customHeight="1" thickBot="1">
      <c r="C124" s="744" t="s">
        <v>11</v>
      </c>
      <c r="D124" s="745"/>
      <c r="E124" s="745"/>
      <c r="F124" s="745"/>
      <c r="G124" s="469">
        <f>SUM(G45:G123)</f>
        <v>0</v>
      </c>
    </row>
    <row r="125" spans="3:8" ht="0" hidden="1" customHeight="1">
      <c r="C125" s="341" t="s">
        <v>12</v>
      </c>
      <c r="D125" s="352"/>
      <c r="E125" s="352"/>
      <c r="F125" s="352"/>
      <c r="G125" s="338"/>
    </row>
    <row r="126" spans="3:8" ht="0" hidden="1" customHeight="1">
      <c r="C126" s="342"/>
      <c r="D126" s="353"/>
      <c r="E126" s="353"/>
      <c r="F126" s="353"/>
      <c r="G126" s="338"/>
    </row>
    <row r="127" spans="3:8" ht="0" hidden="1" customHeight="1">
      <c r="C127" s="342"/>
      <c r="D127" s="353"/>
      <c r="E127" s="353"/>
      <c r="F127" s="353"/>
      <c r="G127" s="338"/>
    </row>
    <row r="128" spans="3:8" ht="0" hidden="1" customHeight="1">
      <c r="C128" s="342"/>
      <c r="D128" s="353"/>
      <c r="E128" s="353"/>
      <c r="F128" s="353"/>
      <c r="G128" s="338"/>
    </row>
    <row r="129" spans="3:7" ht="0" hidden="1" customHeight="1">
      <c r="C129" s="342"/>
      <c r="D129" s="353"/>
      <c r="E129" s="353"/>
      <c r="F129" s="353"/>
      <c r="G129" s="338"/>
    </row>
    <row r="130" spans="3:7" ht="0" hidden="1" customHeight="1">
      <c r="C130" s="342"/>
      <c r="D130" s="353"/>
      <c r="E130" s="353"/>
      <c r="F130" s="353"/>
      <c r="G130" s="338"/>
    </row>
    <row r="131" spans="3:7" ht="0" hidden="1" customHeight="1">
      <c r="C131" s="342"/>
      <c r="D131" s="353"/>
      <c r="E131" s="353"/>
      <c r="F131" s="353"/>
      <c r="G131" s="338"/>
    </row>
    <row r="132" spans="3:7" ht="0" hidden="1" customHeight="1">
      <c r="C132" s="343"/>
      <c r="D132" s="354"/>
      <c r="E132" s="354"/>
      <c r="F132" s="354"/>
      <c r="G132" s="338"/>
    </row>
    <row r="133" spans="3:7" ht="0" hidden="1" customHeight="1">
      <c r="C133" s="726" t="s">
        <v>11</v>
      </c>
      <c r="D133" s="727"/>
      <c r="E133" s="727"/>
      <c r="F133" s="727"/>
      <c r="G133" s="344">
        <f>SUM(G28:G132)</f>
        <v>0</v>
      </c>
    </row>
    <row r="134" spans="3:7" ht="0" hidden="1" customHeight="1"/>
  </sheetData>
  <mergeCells count="19">
    <mergeCell ref="C133:F133"/>
    <mergeCell ref="C124:F124"/>
    <mergeCell ref="C8:G8"/>
    <mergeCell ref="C23:F23"/>
    <mergeCell ref="C26:G26"/>
    <mergeCell ref="D14:E14"/>
    <mergeCell ref="D15:E15"/>
    <mergeCell ref="D16:E16"/>
    <mergeCell ref="D17:E17"/>
    <mergeCell ref="D18:E18"/>
    <mergeCell ref="D22:E22"/>
    <mergeCell ref="D19:E19"/>
    <mergeCell ref="D20:E20"/>
    <mergeCell ref="D21:E21"/>
    <mergeCell ref="C4:E4"/>
    <mergeCell ref="D10:E10"/>
    <mergeCell ref="D11:E11"/>
    <mergeCell ref="D12:E12"/>
    <mergeCell ref="D13:E13"/>
  </mergeCells>
  <pageMargins left="0.12369791666666667" right="0.3611111111111111" top="0.39370078740157483" bottom="0" header="0.31496062992125984" footer="0.11811023622047245"/>
  <pageSetup paperSize="9" scale="40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24" baseType="lpstr">
      <vt:lpstr>CIDs</vt:lpstr>
      <vt:lpstr>AGÊNCIAS</vt:lpstr>
      <vt:lpstr>RECOLHIMENTO DE CLIENTES</vt:lpstr>
      <vt:lpstr>DIFERENÇAS AGÊNCIAS</vt:lpstr>
      <vt:lpstr> SUPRIMENTO CASHS</vt:lpstr>
      <vt:lpstr>RECOLHIMENTO CASH's</vt:lpstr>
      <vt:lpstr>CLIENTES COFRE INTELIGENTE</vt:lpstr>
      <vt:lpstr>MOVIMENTO DIARIO</vt:lpstr>
      <vt:lpstr>NUMERÁRIO EM TRÂNSITO</vt:lpstr>
      <vt:lpstr>MOVIMENTO FINAL</vt:lpstr>
      <vt:lpstr>CONTROLE MOEDAS</vt:lpstr>
      <vt:lpstr>GENUC</vt:lpstr>
      <vt:lpstr>Gráf2</vt:lpstr>
      <vt:lpstr>Gráf1</vt:lpstr>
      <vt:lpstr>' SUPRIMENTO CASHS'!Area_de_impressao</vt:lpstr>
      <vt:lpstr>AGÊNCIAS!Area_de_impressao</vt:lpstr>
      <vt:lpstr>'CLIENTES COFRE INTELIGENTE'!Area_de_impressao</vt:lpstr>
      <vt:lpstr>'DIFERENÇAS AGÊNCIAS'!Area_de_impressao</vt:lpstr>
      <vt:lpstr>'MOVIMENTO DIARIO'!Area_de_impressao</vt:lpstr>
      <vt:lpstr>'MOVIMENTO FINAL'!Area_de_impressao</vt:lpstr>
      <vt:lpstr>'NUMERÁRIO EM TRÂNSITO'!Area_de_impressao</vt:lpstr>
      <vt:lpstr>'RECOLHIMENTO CASH''s'!Area_de_impressao</vt:lpstr>
      <vt:lpstr>'RECOLHIMENTO DE CLIENTES'!Area_de_impressao</vt:lpstr>
      <vt:lpstr>GENUC!Criterios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Ilza</dc:creator>
  <cp:lastModifiedBy>Edmar Soares Arruda Junior</cp:lastModifiedBy>
  <cp:revision>1</cp:revision>
  <cp:lastPrinted>2021-11-26T13:36:45Z</cp:lastPrinted>
  <dcterms:created xsi:type="dcterms:W3CDTF">2003-05-17T18:45:51Z</dcterms:created>
  <dcterms:modified xsi:type="dcterms:W3CDTF">2021-11-29T20:14:44Z</dcterms:modified>
</cp:coreProperties>
</file>